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3_2020 - SOŠ A SOU Lanšk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'13_2020 - SOŠ A SOU Lanšk...'!$C$120:$K$286</definedName>
    <definedName name="_xlnm.Print_Area" localSheetId="1">'13_2020 - SOŠ A SOU Lanšk...'!$C$4:$J$76,'13_2020 - SOŠ A SOU Lanšk...'!$C$82:$J$104,'13_2020 - SOŠ A SOU Lanšk...'!$C$110:$K$286</definedName>
    <definedName name="_xlnm.Print_Titles" localSheetId="1">'13_2020 - SOŠ A SOU Lanšk...'!$120:$120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85"/>
  <c r="BH285"/>
  <c r="BG285"/>
  <c r="BF285"/>
  <c r="T285"/>
  <c r="R285"/>
  <c r="P285"/>
  <c r="BI283"/>
  <c r="BH283"/>
  <c r="BG283"/>
  <c r="BF283"/>
  <c r="T283"/>
  <c r="R283"/>
  <c r="P283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T202"/>
  <c r="R203"/>
  <c r="R202"/>
  <c r="P203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F115"/>
  <c r="E113"/>
  <c r="F87"/>
  <c r="E85"/>
  <c r="J22"/>
  <c r="E22"/>
  <c r="J90"/>
  <c r="J21"/>
  <c r="J19"/>
  <c r="E19"/>
  <c r="J89"/>
  <c r="J18"/>
  <c r="J16"/>
  <c r="E16"/>
  <c r="F118"/>
  <c r="J15"/>
  <c r="J13"/>
  <c r="E13"/>
  <c r="F117"/>
  <c r="J12"/>
  <c r="J10"/>
  <c r="J115"/>
  <c i="1" r="L90"/>
  <c r="AM90"/>
  <c r="AM89"/>
  <c r="L89"/>
  <c r="AM87"/>
  <c r="L87"/>
  <c r="L85"/>
  <c r="L84"/>
  <c i="2" r="BK285"/>
  <c r="BK283"/>
  <c r="BK278"/>
  <c r="J276"/>
  <c r="J274"/>
  <c r="J270"/>
  <c r="J268"/>
  <c r="J266"/>
  <c r="BK264"/>
  <c r="BK262"/>
  <c r="J260"/>
  <c r="J258"/>
  <c r="BK252"/>
  <c r="J250"/>
  <c r="BK248"/>
  <c r="J246"/>
  <c r="BK238"/>
  <c r="BK234"/>
  <c r="BK232"/>
  <c r="BK226"/>
  <c r="BK224"/>
  <c r="J220"/>
  <c r="BK212"/>
  <c r="BK210"/>
  <c r="J208"/>
  <c r="BK206"/>
  <c r="BK196"/>
  <c r="J194"/>
  <c r="J192"/>
  <c r="J188"/>
  <c r="BK179"/>
  <c r="J172"/>
  <c r="BK170"/>
  <c r="J168"/>
  <c r="J162"/>
  <c r="J159"/>
  <c r="BK157"/>
  <c r="BK149"/>
  <c r="J147"/>
  <c r="BK143"/>
  <c r="BK140"/>
  <c r="BK138"/>
  <c r="J135"/>
  <c r="BK133"/>
  <c r="J131"/>
  <c r="BK128"/>
  <c r="BK272"/>
  <c r="BK268"/>
  <c r="J262"/>
  <c r="BK260"/>
  <c r="J256"/>
  <c r="J254"/>
  <c r="J252"/>
  <c r="J248"/>
  <c r="J236"/>
  <c r="J230"/>
  <c r="J228"/>
  <c r="J222"/>
  <c r="J218"/>
  <c r="BK214"/>
  <c r="J212"/>
  <c r="BK208"/>
  <c r="BK203"/>
  <c r="BK200"/>
  <c r="BK198"/>
  <c r="BK188"/>
  <c r="BK185"/>
  <c r="J181"/>
  <c r="BK174"/>
  <c r="BK172"/>
  <c r="J170"/>
  <c r="BK162"/>
  <c r="J145"/>
  <c r="J140"/>
  <c r="J133"/>
  <c r="BK131"/>
  <c r="J126"/>
  <c i="1" r="AS94"/>
  <c i="2" r="BK280"/>
  <c r="J278"/>
  <c r="BK276"/>
  <c r="BK266"/>
  <c r="BK254"/>
  <c r="J244"/>
  <c r="J242"/>
  <c r="BK240"/>
  <c r="J232"/>
  <c r="BK230"/>
  <c r="J224"/>
  <c r="BK222"/>
  <c r="BK220"/>
  <c r="BK218"/>
  <c r="BK216"/>
  <c r="J214"/>
  <c r="J210"/>
  <c r="J206"/>
  <c r="J203"/>
  <c r="J200"/>
  <c r="J198"/>
  <c r="J190"/>
  <c r="BK183"/>
  <c r="BK176"/>
  <c r="BK168"/>
  <c r="J165"/>
  <c r="BK159"/>
  <c r="J157"/>
  <c r="J151"/>
  <c r="J149"/>
  <c r="BK145"/>
  <c r="J138"/>
  <c r="BK135"/>
  <c r="J128"/>
  <c r="BK124"/>
  <c r="J285"/>
  <c r="J283"/>
  <c r="J280"/>
  <c r="BK274"/>
  <c r="J272"/>
  <c r="BK270"/>
  <c r="J264"/>
  <c r="BK258"/>
  <c r="BK256"/>
  <c r="BK250"/>
  <c r="BK246"/>
  <c r="BK244"/>
  <c r="BK242"/>
  <c r="J240"/>
  <c r="J238"/>
  <c r="BK236"/>
  <c r="J234"/>
  <c r="BK228"/>
  <c r="J226"/>
  <c r="J216"/>
  <c r="J196"/>
  <c r="BK194"/>
  <c r="BK192"/>
  <c r="BK190"/>
  <c r="J185"/>
  <c r="J183"/>
  <c r="BK181"/>
  <c r="J179"/>
  <c r="J176"/>
  <c r="J174"/>
  <c r="BK165"/>
  <c r="BK151"/>
  <c r="BK147"/>
  <c r="J143"/>
  <c r="BK126"/>
  <c r="J124"/>
  <c l="1" r="R178"/>
  <c r="P123"/>
  <c r="BK130"/>
  <c r="J130"/>
  <c r="J97"/>
  <c r="R130"/>
  <c r="P137"/>
  <c r="BK161"/>
  <c r="J161"/>
  <c r="J99"/>
  <c r="BK178"/>
  <c r="J178"/>
  <c r="J100"/>
  <c r="R282"/>
  <c r="BK123"/>
  <c r="J123"/>
  <c r="J96"/>
  <c r="R123"/>
  <c r="P130"/>
  <c r="BK137"/>
  <c r="J137"/>
  <c r="J98"/>
  <c r="T137"/>
  <c r="T161"/>
  <c r="T282"/>
  <c r="T123"/>
  <c r="T130"/>
  <c r="R137"/>
  <c r="P161"/>
  <c r="R161"/>
  <c r="P178"/>
  <c r="T178"/>
  <c r="BK205"/>
  <c r="J205"/>
  <c r="J102"/>
  <c r="P205"/>
  <c r="R205"/>
  <c r="T205"/>
  <c r="BK282"/>
  <c r="J282"/>
  <c r="J103"/>
  <c r="P282"/>
  <c r="J87"/>
  <c r="J117"/>
  <c r="BE131"/>
  <c r="BE133"/>
  <c r="BE135"/>
  <c r="BE138"/>
  <c r="BE143"/>
  <c r="BE145"/>
  <c r="BE151"/>
  <c r="BE159"/>
  <c r="BE168"/>
  <c r="BE170"/>
  <c r="BE179"/>
  <c r="BE185"/>
  <c r="BE196"/>
  <c r="BE200"/>
  <c r="BE203"/>
  <c r="BE206"/>
  <c r="BE210"/>
  <c r="BE230"/>
  <c r="BE232"/>
  <c r="BE252"/>
  <c r="BE266"/>
  <c r="BE268"/>
  <c r="BE276"/>
  <c r="BE278"/>
  <c r="F90"/>
  <c r="J118"/>
  <c r="BE126"/>
  <c r="BE140"/>
  <c r="BE149"/>
  <c r="BE172"/>
  <c r="BE188"/>
  <c r="BE194"/>
  <c r="BE208"/>
  <c r="BE212"/>
  <c r="BE222"/>
  <c r="BE226"/>
  <c r="BE234"/>
  <c r="BE248"/>
  <c r="BE250"/>
  <c r="BE258"/>
  <c r="BE260"/>
  <c r="BE270"/>
  <c r="BE272"/>
  <c r="BE283"/>
  <c r="BE124"/>
  <c r="BE128"/>
  <c r="BE147"/>
  <c r="BE157"/>
  <c r="BE165"/>
  <c r="BE176"/>
  <c r="BE181"/>
  <c r="BE192"/>
  <c r="BE224"/>
  <c r="BE236"/>
  <c r="BE238"/>
  <c r="BE242"/>
  <c r="BE244"/>
  <c r="BE246"/>
  <c r="BE262"/>
  <c r="BE264"/>
  <c r="BE274"/>
  <c r="F89"/>
  <c r="BE162"/>
  <c r="BE174"/>
  <c r="BE183"/>
  <c r="BE190"/>
  <c r="BE198"/>
  <c r="BE214"/>
  <c r="BE216"/>
  <c r="BE218"/>
  <c r="BE220"/>
  <c r="BE228"/>
  <c r="BE240"/>
  <c r="BE254"/>
  <c r="BE256"/>
  <c r="BE280"/>
  <c r="BE285"/>
  <c r="BK202"/>
  <c r="J202"/>
  <c r="J101"/>
  <c r="F35"/>
  <c i="1" r="BD95"/>
  <c r="BD94"/>
  <c r="W33"/>
  <c i="2" r="F33"/>
  <c i="1" r="BB95"/>
  <c r="BB94"/>
  <c r="W31"/>
  <c i="2" r="J32"/>
  <c i="1" r="AW95"/>
  <c i="2" r="F34"/>
  <c i="1" r="BC95"/>
  <c r="BC94"/>
  <c r="W32"/>
  <c i="2" r="F32"/>
  <c i="1" r="BA95"/>
  <c r="BA94"/>
  <c r="W30"/>
  <c i="2" l="1" r="T122"/>
  <c r="T121"/>
  <c r="R122"/>
  <c r="R121"/>
  <c r="P122"/>
  <c r="P121"/>
  <c i="1" r="AU95"/>
  <c i="2" r="BK122"/>
  <c r="BK121"/>
  <c r="J121"/>
  <c r="J94"/>
  <c i="1" r="AU94"/>
  <c r="AX94"/>
  <c i="2" r="F31"/>
  <c i="1" r="AZ95"/>
  <c r="AZ94"/>
  <c r="W29"/>
  <c r="AW94"/>
  <c r="AK30"/>
  <c r="AY94"/>
  <c i="2" r="J31"/>
  <c i="1" r="AV95"/>
  <c r="AT95"/>
  <c i="2" l="1" r="J122"/>
  <c r="J95"/>
  <c i="1" r="AV94"/>
  <c r="AK29"/>
  <c i="2" r="J28"/>
  <c i="1" r="AG95"/>
  <c r="AG94"/>
  <c l="1" r="AN95"/>
  <c i="2" r="J37"/>
  <c i="1"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<sst xmlns="http://schemas.openxmlformats.org/spreadsheetml/2006/main">
  <si>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</si>
  <si>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</si>
  <si>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</si>
  <si>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</si>
  <si>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</si>
  <si>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{b14cf0ec-9fed-4427-bde6-f512cde31ee5}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</si>
  <si>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</si>
  <si>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</si>
  <si>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</si>
  <si>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</si>
  <si>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</si>
  <si>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</si>
  <si>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</si>
  <si>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</si>
  <si>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13_2020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</si>
  <si>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</si>
  <si>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</si>
  <si>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SOŠ A SOU Lanškroun_REKONSTRUKCE KOTELNY_1. ETAPA</t>
  </si>
  <si>
    <t>KSO:</t>
  </si>
  <si>
    <t>CC-CZ:</t>
  </si>
  <si>
    <t>Místo:</t>
  </si>
  <si>
    <t>Lanškroun</t>
  </si>
  <si>
    <t>Datum:</t>
  </si>
  <si>
    <t>16. 6. 2020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</si>
  <si>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</si>
  <si>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</si>
  <si>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</si>
  <si>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</si>
  <si>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</si>
  <si>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</si>
  <si>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</si>
  <si>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</si>
  <si>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</si>
  <si>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</si>
  <si>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</si>
  <si>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</si>
  <si>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</si>
  <si>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</si>
  <si>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</si>
  <si>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</si>
  <si>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</si>
  <si>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</si>
  <si>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</si>
  <si>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</si>
  <si>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</si>
  <si>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</si>
  <si>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</si>
  <si>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</si>
  <si>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</si>
  <si>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</si>
  <si>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</si>
  <si>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</si>
  <si>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</si>
  <si>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</si>
  <si>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</si>
  <si>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</si>
  <si>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</si>
  <si>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</si>
  <si>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</si>
  <si>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</si>
  <si>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</si>
  <si>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</si>
  <si>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</si>
  <si>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</si>
  <si>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</si>
  <si>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</si>
  <si>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</si>
  <si>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</si>
  <si>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</si>
  <si>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</si>
  <si>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</si>
  <si>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</si>
  <si>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</si>
  <si>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</si>
  <si>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</si>
  <si>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</si>
  <si>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</si>
  <si>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</si>
  <si>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</si>
  <si>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</si>
  <si>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</si>
  <si>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</si>
  <si>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</si>
  <si>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</si>
  <si>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</si>
  <si>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</si>
  <si>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</si>
  <si>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</si>
  <si>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</si>
  <si>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713 - Izolace tepelné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</si>
  <si>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</si>
  <si>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</si>
  <si>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</si>
  <si>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</si>
  <si>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</si>
  <si>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742 - Elektroinstalace - slaboproud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</si>
  <si>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</si>
  <si>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</si>
  <si>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</si>
  <si>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</si>
  <si>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</si>
  <si>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</si>
  <si>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</si>
  <si>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</si>
  <si>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</si>
  <si>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</si>
  <si>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</si>
  <si>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</si>
  <si>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</si>
  <si>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</si>
  <si>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</si>
  <si>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</si>
  <si>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</si>
  <si>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713</t>
  </si>
  <si>
    <t>Izolace tepelné</t>
  </si>
  <si>
    <t>17</t>
  </si>
  <si>
    <t>K</t>
  </si>
  <si>
    <t>713411142</t>
  </si>
  <si>
    <t>Montáž izolace tepelné potrubí pásy nebo rohožemi s Al fólií staženými Al páskou 2x</t>
  </si>
  <si>
    <t>m</t>
  </si>
  <si>
    <t>16</t>
  </si>
  <si>
    <t>-1290258835</t>
  </si>
  <si>
    <t>PP</t>
  </si>
  <si>
    <t xml:space="preserve">Montáž izolace tepelné potrubí a ohybů pásy nebo rohožemi  s povrchovou úpravou hliníkovou fólií připevněnými samolepící hliníkovou páskou potrubí dvouvrstvá</t>
  </si>
  <si>
    <t>18</t>
  </si>
  <si>
    <t>M</t>
  </si>
  <si>
    <t>63154060</t>
  </si>
  <si>
    <t>pouzdro izolační potrubní z minerální vlny s Al fólií max. 250/100°C 159/100mm</t>
  </si>
  <si>
    <t>32</t>
  </si>
  <si>
    <t>-1447442654</t>
  </si>
  <si>
    <t>10</t>
  </si>
  <si>
    <t>713490821</t>
  </si>
  <si>
    <t>Demontáž izolace tepelné oplechování pevné potrubí vnějšího obvodu přes 500 mm</t>
  </si>
  <si>
    <t>1151654584</t>
  </si>
  <si>
    <t xml:space="preserve">Odstranění tepelné izolace potrubí a ohybů – doplňky a součásti  demontáž oplechování pevného vnějšího obvodu přes 500 mm potrubí</t>
  </si>
  <si>
    <t>731</t>
  </si>
  <si>
    <t>Ústřední vytápění - kotelny</t>
  </si>
  <si>
    <t>6</t>
  </si>
  <si>
    <t>731391814</t>
  </si>
  <si>
    <t>Vypuštění vody z kotle samospádem plocha kotle do 50 m2</t>
  </si>
  <si>
    <t>kus</t>
  </si>
  <si>
    <t>-641318890</t>
  </si>
  <si>
    <t xml:space="preserve">Vypuštění vody z kotlů do kanalizace  samospádem o výhřevné ploše kotlů přes 20 do 50 m2</t>
  </si>
  <si>
    <t>7</t>
  </si>
  <si>
    <t>731890801</t>
  </si>
  <si>
    <t>Přemístění demontovaných kotelen umístěných ve výšce nebo hloubce objektu do 6 m</t>
  </si>
  <si>
    <t>t</t>
  </si>
  <si>
    <t>1860521961</t>
  </si>
  <si>
    <t xml:space="preserve">Vnitrostaveništní přemístění vybouraných (demontovaných) hmot kotelen  vodorovně do 100 m umístěných ve výšce (hloubce) do 6 m</t>
  </si>
  <si>
    <t>75</t>
  </si>
  <si>
    <t>X73150</t>
  </si>
  <si>
    <t>Logano plus KB372-200 Pravý. Stacionární kondenzační kotel, výkon 200 kW, pravé provedení.</t>
  </si>
  <si>
    <t>-1406425928</t>
  </si>
  <si>
    <t>732</t>
  </si>
  <si>
    <t>Ústřední vytápění - strojovny</t>
  </si>
  <si>
    <t>732111233</t>
  </si>
  <si>
    <t>Příplatek k rozdělovačům a sběračům za každých dalších 0,5 m tělesa DN 150</t>
  </si>
  <si>
    <t>1413446050</t>
  </si>
  <si>
    <t>Rozdělovače a sběrače tělesa rozdělovačů a sběračů z ocelových trub bezešvých Příplatek k cenám za každých dalších i započatých 0,5 m délky tělesa DN 150</t>
  </si>
  <si>
    <t>3</t>
  </si>
  <si>
    <t>732111335</t>
  </si>
  <si>
    <t>Trubková hrdla rozdělovačů a sběračů bez přírub DN 150</t>
  </si>
  <si>
    <t>465427189</t>
  </si>
  <si>
    <t>Rozdělovače a sběrače trubková hrdla rozdělovačů a sběračů bez přírub DN 150</t>
  </si>
  <si>
    <t>VV</t>
  </si>
  <si>
    <t>1+1+1+1+1+1</t>
  </si>
  <si>
    <t>732113107</t>
  </si>
  <si>
    <t>Vyrovnávač dynamických tlaků DN 150 PN 6 hydraulický přírubový</t>
  </si>
  <si>
    <t>556219802</t>
  </si>
  <si>
    <t>Rozdělovače a sběrače hydraulické vyrovnávače dynamických tlaků přírubové PN 6 (průtok Q m3/h) DN 150 (50 m3/h)</t>
  </si>
  <si>
    <t>4</t>
  </si>
  <si>
    <t>732199100</t>
  </si>
  <si>
    <t>Montáž orientačních štítků</t>
  </si>
  <si>
    <t>soubor</t>
  </si>
  <si>
    <t>-676771069</t>
  </si>
  <si>
    <t xml:space="preserve">Montáž štítků  orientačních</t>
  </si>
  <si>
    <t>20</t>
  </si>
  <si>
    <t>X73201</t>
  </si>
  <si>
    <t>Tepelná izolace HVDT DN 150, 300 tl. trubní pouzdro tl. 100 mm, s Al. povrchovou fólií, lepeno Al. páskou, D+M</t>
  </si>
  <si>
    <t>-282998560</t>
  </si>
  <si>
    <t>22</t>
  </si>
  <si>
    <t>X73202</t>
  </si>
  <si>
    <t>Topná zkouška, D+M</t>
  </si>
  <si>
    <t>hod</t>
  </si>
  <si>
    <t>4631210</t>
  </si>
  <si>
    <t>25</t>
  </si>
  <si>
    <t>X73203</t>
  </si>
  <si>
    <t>Regulační přístroj Logamatic 5313, Regulátor R5313 regulační přístroj pro kotel EMS / SAFe, D+M</t>
  </si>
  <si>
    <t>-599010294</t>
  </si>
  <si>
    <t>Regulační přístroj Logamatic 5313, viz výkaz, D+M</t>
  </si>
  <si>
    <t>Regulační přístroj Logamatic 5313</t>
  </si>
  <si>
    <t>Regulační přístroj určený k nástěnným/stacionárním kotlům, 7"</t>
  </si>
  <si>
    <t>dotykový ovládací displej. V základu umožňuje řízení 1 okruhu TV vč. cirkulace a kotlového čerpadla. Dále umožňuje řízení 0-10 V, výstup sumární poruc</t>
  </si>
  <si>
    <t>26</t>
  </si>
  <si>
    <t>X73204</t>
  </si>
  <si>
    <t>Modul FM-CM. Kaskádový modul pro řízení až 4 kotlů. Max. řízení až 16 zdrojů tepla (4xFM-CM), vč. čidla do THR, D+M</t>
  </si>
  <si>
    <t>-662276959</t>
  </si>
  <si>
    <t>36</t>
  </si>
  <si>
    <t>X73205</t>
  </si>
  <si>
    <t xml:space="preserve">Regulátor R5311  regulační přístroj pro 1 st. / 2 st. kotel, D+M</t>
  </si>
  <si>
    <t>-421207383</t>
  </si>
  <si>
    <t>Regulační přístroj Logamatic 5311, D+M</t>
  </si>
  <si>
    <t>733</t>
  </si>
  <si>
    <t>Ústřední vytápění - rozvodné potrubí</t>
  </si>
  <si>
    <t>9</t>
  </si>
  <si>
    <t>733120839</t>
  </si>
  <si>
    <t>Demontáž potrubí ocelového hladkého D 219</t>
  </si>
  <si>
    <t>2124186385</t>
  </si>
  <si>
    <t xml:space="preserve">Demontáž potrubí z trubek ocelových hladkých  Ø 219</t>
  </si>
  <si>
    <t>4+4+4+4+2</t>
  </si>
  <si>
    <t>733121236</t>
  </si>
  <si>
    <t>Potrubí ocelové hladké bezešvé v kotelnách nebo strojovnách D 159x6,3</t>
  </si>
  <si>
    <t>-453886090</t>
  </si>
  <si>
    <t>Potrubí z trubek ocelových hladkých bezešvých tvářených za tepla v kotelnách a strojovnách Ø 159/6,3</t>
  </si>
  <si>
    <t>3+4+3+4+4</t>
  </si>
  <si>
    <t>733190235</t>
  </si>
  <si>
    <t>Zkouška těsnosti potrubí ocelové hladké přes D 133x5,0 do D 159x6,3</t>
  </si>
  <si>
    <t>1969422045</t>
  </si>
  <si>
    <t xml:space="preserve">Zkoušky těsnosti potrubí, manžety prostupové z trubek ocelových  zkoušky těsnosti potrubí (za provozu) z trubek ocelových hladkých Ø přes 133/5,0 do 159/6,3</t>
  </si>
  <si>
    <t>13</t>
  </si>
  <si>
    <t>733193935</t>
  </si>
  <si>
    <t>Zaslepení potrubí ocelového hladkého dýnkem D 159</t>
  </si>
  <si>
    <t>1826711055</t>
  </si>
  <si>
    <t xml:space="preserve">Opravy rozvodů potrubí z trubek ocelových  hladkých zaslepení potrubí dýnkem Ø 159</t>
  </si>
  <si>
    <t>14</t>
  </si>
  <si>
    <t>733194935</t>
  </si>
  <si>
    <t>Navaření odbočky na potrubí ocelové hladké D 159x4,5 mm</t>
  </si>
  <si>
    <t>1061083311</t>
  </si>
  <si>
    <t xml:space="preserve">Opravy rozvodů potrubí z trubek ocelových  hladkých navaření odbočky na stávající potrubí odbočka Ø 159/4,5</t>
  </si>
  <si>
    <t>33</t>
  </si>
  <si>
    <t>X73306</t>
  </si>
  <si>
    <t>Podpůrná ocelová kce pro zavěšení potrubí pod stropem, D+M</t>
  </si>
  <si>
    <t>kg</t>
  </si>
  <si>
    <t>707513657</t>
  </si>
  <si>
    <t>34</t>
  </si>
  <si>
    <t>X73307</t>
  </si>
  <si>
    <t>Ocelová podpůrná kce pro osazení rebulace BUDERUS 5311, z l úhelníků 60/60mm, výšky 1,5, délky 4,0 m včetně nátěru, kotveno do podlahy, D+M</t>
  </si>
  <si>
    <t>1151056216</t>
  </si>
  <si>
    <t>Ocelová podpůrná kce pro osazení rebulace BUDERUS 5313, z l úhelníků 60/60mm, výšky 1,5, délky 6,0 m včetně nátěru, kotveno do podlahy, D+M</t>
  </si>
  <si>
    <t>734</t>
  </si>
  <si>
    <t>Ústřední vytápění - armatury</t>
  </si>
  <si>
    <t>11</t>
  </si>
  <si>
    <t>734100813</t>
  </si>
  <si>
    <t>Demontáž armatury přírubové se dvěma přírubami do DN 150</t>
  </si>
  <si>
    <t>1441381128</t>
  </si>
  <si>
    <t xml:space="preserve">Demontáž armatur přírubových  se dvěma přírubami přes 100 do DN 150</t>
  </si>
  <si>
    <t>12</t>
  </si>
  <si>
    <t>734109119</t>
  </si>
  <si>
    <t>Montáž armatury přírubové se dvěma přírubami PN 6 DN 150</t>
  </si>
  <si>
    <t>751787880</t>
  </si>
  <si>
    <t xml:space="preserve">Montáž armatur přírubových  se dvěma přírubami PN 6 DN 150</t>
  </si>
  <si>
    <t>5</t>
  </si>
  <si>
    <t>734173422</t>
  </si>
  <si>
    <t>Spoj přírubový PN 16/I do 200°C DN 150</t>
  </si>
  <si>
    <t>-2084096436</t>
  </si>
  <si>
    <t xml:space="preserve">Mezikusy, přírubové spoje  přírubové spoje PN 16/I, 200°C DN 150</t>
  </si>
  <si>
    <t>27</t>
  </si>
  <si>
    <t>734200834</t>
  </si>
  <si>
    <t>Demontáž armatury závitové se třemi závity do G 2</t>
  </si>
  <si>
    <t>-636525409</t>
  </si>
  <si>
    <t xml:space="preserve">Demontáž armatur závitových  se třemi závity přes 6/4 do G 2</t>
  </si>
  <si>
    <t>19</t>
  </si>
  <si>
    <t>734211120</t>
  </si>
  <si>
    <t>Ventil závitový odvzdušňovací G 1/2 PN 14 do 120°C automatický</t>
  </si>
  <si>
    <t>-1417944707</t>
  </si>
  <si>
    <t>Ventily odvzdušňovací závitové automatické PN 14 do 120°C G 1/2</t>
  </si>
  <si>
    <t>28</t>
  </si>
  <si>
    <t>734290813</t>
  </si>
  <si>
    <t>Demontáž armatury směšovací přivařovací trojcestné DN 32 s přímým průtokem</t>
  </si>
  <si>
    <t>1929834316</t>
  </si>
  <si>
    <t xml:space="preserve">Demontáž armatur směšovacích  přivařovacích trojcestných s přímým průtokem DN 32</t>
  </si>
  <si>
    <t>31</t>
  </si>
  <si>
    <t>734295023</t>
  </si>
  <si>
    <t>Směšovací armatura závitová trojcestná DN 32 se servomotorem</t>
  </si>
  <si>
    <t>1547454715</t>
  </si>
  <si>
    <t xml:space="preserve">Směšovací armatury  závitové trojcestné se servomotorem DN 32</t>
  </si>
  <si>
    <t>30</t>
  </si>
  <si>
    <t>734295024</t>
  </si>
  <si>
    <t>Směšovací armatura závitová trojcestná DN 40 se servomotorem</t>
  </si>
  <si>
    <t>-1138384311</t>
  </si>
  <si>
    <t xml:space="preserve">Směšovací armatury  závitové trojcestné se servomotorem DN 40</t>
  </si>
  <si>
    <t>29</t>
  </si>
  <si>
    <t>734890801</t>
  </si>
  <si>
    <t>Přemístění demontovaných armatur vodorovně do 100 m v objektech výšky do 6 m</t>
  </si>
  <si>
    <t>-1267460578</t>
  </si>
  <si>
    <t xml:space="preserve">Vnitrostaveništní přemístění vybouraných (demontovaných) hmot armatur  vodorovně do 100 m v objektech výšky do 6 m</t>
  </si>
  <si>
    <t>X73402</t>
  </si>
  <si>
    <t>Zaslepovací příruba X DN 150, do 150°C, D+M</t>
  </si>
  <si>
    <t>1156931910</t>
  </si>
  <si>
    <t>X73403</t>
  </si>
  <si>
    <t>Úpravy stávajícího potrubí do DN 40 po demontáži stávajícíh 3 cest. ventilů pro osazení nových směšovacích ventilů, D+M</t>
  </si>
  <si>
    <t>195218804</t>
  </si>
  <si>
    <t>735</t>
  </si>
  <si>
    <t>Ústřední vytápění - otopná tělesa</t>
  </si>
  <si>
    <t>8</t>
  </si>
  <si>
    <t>735494811</t>
  </si>
  <si>
    <t>Vypuštění vody z otopných těles</t>
  </si>
  <si>
    <t>m2</t>
  </si>
  <si>
    <t>-1115544992</t>
  </si>
  <si>
    <t xml:space="preserve">Vypuštění vody z otopných soustav  bez kotlů, ohříváků, zásobníků a nádrží</t>
  </si>
  <si>
    <t>742</t>
  </si>
  <si>
    <t>Elektroinstalace - slaboproud</t>
  </si>
  <si>
    <t>37</t>
  </si>
  <si>
    <t>X74210</t>
  </si>
  <si>
    <t>Modul FM-MM 2 x směšovaný okruh</t>
  </si>
  <si>
    <t>1341573577</t>
  </si>
  <si>
    <t>38</t>
  </si>
  <si>
    <t>X74211</t>
  </si>
  <si>
    <t>Modul FM-CM řízení kaskády kotlů</t>
  </si>
  <si>
    <t>1990509208</t>
  </si>
  <si>
    <t>39</t>
  </si>
  <si>
    <t>X74212</t>
  </si>
  <si>
    <t>Modul ZM5313 S01 SAFe (přestavba R5311 na R5313 ve II. etapě)</t>
  </si>
  <si>
    <t>1592802377</t>
  </si>
  <si>
    <t>40</t>
  </si>
  <si>
    <t>X74213</t>
  </si>
  <si>
    <t>Jímka pro čidlo 9,7mm 100mm</t>
  </si>
  <si>
    <t>jus</t>
  </si>
  <si>
    <t>699336233</t>
  </si>
  <si>
    <t>41</t>
  </si>
  <si>
    <t>X74214</t>
  </si>
  <si>
    <t>Čidlo FV/FZ</t>
  </si>
  <si>
    <t>176374819</t>
  </si>
  <si>
    <t>42</t>
  </si>
  <si>
    <t>X74215</t>
  </si>
  <si>
    <t>Čidlo zásobníku</t>
  </si>
  <si>
    <t>-2076799366</t>
  </si>
  <si>
    <t>43</t>
  </si>
  <si>
    <t>X74216</t>
  </si>
  <si>
    <t>Doplňkové relé k regulátorům Buderus</t>
  </si>
  <si>
    <t>1765877979</t>
  </si>
  <si>
    <t>44</t>
  </si>
  <si>
    <t>X74217</t>
  </si>
  <si>
    <t>Rezvaděč regulace_Úprava rozvaděče stávajícího</t>
  </si>
  <si>
    <t>1849684601</t>
  </si>
  <si>
    <t>45</t>
  </si>
  <si>
    <t>X74218</t>
  </si>
  <si>
    <t>Rozvaděč regulace_Demontáž skříněk MaR</t>
  </si>
  <si>
    <t>1837007613</t>
  </si>
  <si>
    <t>46</t>
  </si>
  <si>
    <t>X74219</t>
  </si>
  <si>
    <t>Rozvaděč regulace_Odpojení ovládacích kabelů</t>
  </si>
  <si>
    <t>1036018167</t>
  </si>
  <si>
    <t>47</t>
  </si>
  <si>
    <t>X74220</t>
  </si>
  <si>
    <t>Rozvaděč regulace_Pomocný materiál</t>
  </si>
  <si>
    <t>-1319966150</t>
  </si>
  <si>
    <t>48</t>
  </si>
  <si>
    <t>X74221</t>
  </si>
  <si>
    <t>Rozvaděč regulace_Zapojení nových ovládacích kabelů</t>
  </si>
  <si>
    <t>1153998445</t>
  </si>
  <si>
    <t>49</t>
  </si>
  <si>
    <t>X74222</t>
  </si>
  <si>
    <t>Montážní materiál_Kabel JYTY 2x1</t>
  </si>
  <si>
    <t>348908685</t>
  </si>
  <si>
    <t>50</t>
  </si>
  <si>
    <t>X74223</t>
  </si>
  <si>
    <t>Montážní materiál_Kabel JYTY 4x1</t>
  </si>
  <si>
    <t>1097336972</t>
  </si>
  <si>
    <t>51</t>
  </si>
  <si>
    <t>X74224</t>
  </si>
  <si>
    <t>Montážní materiál JYTY 12x1</t>
  </si>
  <si>
    <t>-1294235941</t>
  </si>
  <si>
    <t>52</t>
  </si>
  <si>
    <t>X74225</t>
  </si>
  <si>
    <t>Mont- materiál CYKY 5Cx1,5</t>
  </si>
  <si>
    <t>-165650225</t>
  </si>
  <si>
    <t>53</t>
  </si>
  <si>
    <t>X74226</t>
  </si>
  <si>
    <t>Mont. mat. 3C1,5</t>
  </si>
  <si>
    <t>2059341246</t>
  </si>
  <si>
    <t>54</t>
  </si>
  <si>
    <t>X74227</t>
  </si>
  <si>
    <t>Mont. materál CYKY 3Cx2,5</t>
  </si>
  <si>
    <t>443252270</t>
  </si>
  <si>
    <t>55</t>
  </si>
  <si>
    <t>X74228</t>
  </si>
  <si>
    <t>Kabel FTP kat.6 včetně koncovek (propojení jednotek, propojení LAN)</t>
  </si>
  <si>
    <t>582919293</t>
  </si>
  <si>
    <t>56</t>
  </si>
  <si>
    <t>X74229</t>
  </si>
  <si>
    <t>Krabice Sd7 včetně svorek</t>
  </si>
  <si>
    <t>-338800114</t>
  </si>
  <si>
    <t>57</t>
  </si>
  <si>
    <t>X74230</t>
  </si>
  <si>
    <t>Žlab drátěný 50/100</t>
  </si>
  <si>
    <t>1320581927</t>
  </si>
  <si>
    <t>58</t>
  </si>
  <si>
    <t>X74231</t>
  </si>
  <si>
    <t>Montážní materiál, podpěry</t>
  </si>
  <si>
    <t>326937797</t>
  </si>
  <si>
    <t>59</t>
  </si>
  <si>
    <t>X74232</t>
  </si>
  <si>
    <t>Trubka FXP23</t>
  </si>
  <si>
    <t>228616729</t>
  </si>
  <si>
    <t>60</t>
  </si>
  <si>
    <t>X74233</t>
  </si>
  <si>
    <t>Svorka AB zemnící</t>
  </si>
  <si>
    <t>-248010989</t>
  </si>
  <si>
    <t>61</t>
  </si>
  <si>
    <t>X74334</t>
  </si>
  <si>
    <t>Pásek CU pospojovací</t>
  </si>
  <si>
    <t>189227219</t>
  </si>
  <si>
    <t>62</t>
  </si>
  <si>
    <t>X74335</t>
  </si>
  <si>
    <t>CY6</t>
  </si>
  <si>
    <t>469009989</t>
  </si>
  <si>
    <t>63</t>
  </si>
  <si>
    <t>X74336</t>
  </si>
  <si>
    <t>Drobný a pomocný materiál</t>
  </si>
  <si>
    <t>-1064380670</t>
  </si>
  <si>
    <t>64</t>
  </si>
  <si>
    <t>X74337</t>
  </si>
  <si>
    <t>Ukončení vodičů, popisky</t>
  </si>
  <si>
    <t>1138718271</t>
  </si>
  <si>
    <t>65</t>
  </si>
  <si>
    <t>X74338</t>
  </si>
  <si>
    <t>Práce_Montáž a připojení přístrojů Logamatic R5xxx</t>
  </si>
  <si>
    <t>-1845463954</t>
  </si>
  <si>
    <t>66</t>
  </si>
  <si>
    <t>X74339</t>
  </si>
  <si>
    <t>Práce_Zapojení ovládání kotlů</t>
  </si>
  <si>
    <t>1937427674</t>
  </si>
  <si>
    <t>67</t>
  </si>
  <si>
    <t>X74340</t>
  </si>
  <si>
    <t>Práce_Zapojení servopohonu ESBE</t>
  </si>
  <si>
    <t>-1730866212</t>
  </si>
  <si>
    <t>68</t>
  </si>
  <si>
    <t>X74341</t>
  </si>
  <si>
    <t>Práce_Zapojení čerpadla</t>
  </si>
  <si>
    <t>1833645154</t>
  </si>
  <si>
    <t>69</t>
  </si>
  <si>
    <t>X74342</t>
  </si>
  <si>
    <t>MOntáž _Montáž venkovní čidlo</t>
  </si>
  <si>
    <t>641794939</t>
  </si>
  <si>
    <t>70</t>
  </si>
  <si>
    <t>X74343</t>
  </si>
  <si>
    <t>Uvedení do provozu, konfigurace, vizualizace</t>
  </si>
  <si>
    <t>716919601</t>
  </si>
  <si>
    <t>71</t>
  </si>
  <si>
    <t>X74344</t>
  </si>
  <si>
    <t>Montáž elektroinstalace, nosných částí, rozvaděče</t>
  </si>
  <si>
    <t>1968537323</t>
  </si>
  <si>
    <t>72</t>
  </si>
  <si>
    <t>X74345</t>
  </si>
  <si>
    <t>Příprava na demontáž a odpojení, popsání, orientace ve stávající instalaci</t>
  </si>
  <si>
    <t>444994759</t>
  </si>
  <si>
    <t>73</t>
  </si>
  <si>
    <t>X74346</t>
  </si>
  <si>
    <t>Náklady celkem</t>
  </si>
  <si>
    <t>1852746135</t>
  </si>
  <si>
    <t>74</t>
  </si>
  <si>
    <t>X74347</t>
  </si>
  <si>
    <t>Zkoušky a revize, včetně dokumentace skutečného provedení</t>
  </si>
  <si>
    <t>-1093510990</t>
  </si>
  <si>
    <t>783</t>
  </si>
  <si>
    <t>Dokončovací práce - nátěry</t>
  </si>
  <si>
    <t>23</t>
  </si>
  <si>
    <t>783664571</t>
  </si>
  <si>
    <t>Základní jednonásobný olejový nátěr potrubí DN do 150 mm</t>
  </si>
  <si>
    <t>-657772813</t>
  </si>
  <si>
    <t>Základní nátěr armatur a kovových potrubí jednonásobný potrubí přes DN 100 do DN 150 mm olejový</t>
  </si>
  <si>
    <t>24</t>
  </si>
  <si>
    <t>783667651</t>
  </si>
  <si>
    <t>Krycí dvojnásobný olejový nátěr potrubí DN do 150 mm</t>
  </si>
  <si>
    <t>-1611488997</t>
  </si>
  <si>
    <t>Krycí nátěr (email) armatur a kovových potrubí potrubí přes DN 100 do DN 150 mm dvojnásobný olejový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</si>
</sst>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31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35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36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37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38</v>
      </c>
      <c r="E29" s="46"/>
      <c r="F29" s="31" t="s">
        <v>39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40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41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42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43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45</v>
      </c>
      <c r="U35" s="53"/>
      <c r="V35" s="53"/>
      <c r="W35" s="53"/>
      <c r="X35" s="55" t="s">
        <v>46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47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48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49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50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49</v>
      </c>
      <c r="AI60" s="41"/>
      <c r="AJ60" s="41"/>
      <c r="AK60" s="41"/>
      <c r="AL60" s="41"/>
      <c r="AM60" s="63" t="s">
        <v>50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52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49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50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49</v>
      </c>
      <c r="AI75" s="41"/>
      <c r="AJ75" s="41"/>
      <c r="AK75" s="41"/>
      <c r="AL75" s="41"/>
      <c r="AM75" s="63" t="s">
        <v>50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53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13_2020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SOŠ A SOU Lanškroun_REKONSTRUKCE KOTELNY_1. ETAPA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Lanškroun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16. 6. 2020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54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32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55</v>
      </c>
      <c r="D92" s="93"/>
      <c r="E92" s="93"/>
      <c r="F92" s="93"/>
      <c r="G92" s="93"/>
      <c r="H92" s="94"/>
      <c r="I92" s="95" t="s">
        <v>56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57</v>
      </c>
      <c r="AH92" s="93"/>
      <c r="AI92" s="93"/>
      <c r="AJ92" s="93"/>
      <c r="AK92" s="93"/>
      <c r="AL92" s="93"/>
      <c r="AM92" s="93"/>
      <c r="AN92" s="95" t="s">
        <v>58</v>
      </c>
      <c r="AO92" s="93"/>
      <c r="AP92" s="97"/>
      <c r="AQ92" s="98" t="s">
        <v>59</v>
      </c>
      <c r="AR92" s="43"/>
      <c r="AS92" s="99" t="s">
        <v>60</v>
      </c>
      <c r="AT92" s="100" t="s">
        <v>61</v>
      </c>
      <c r="AU92" s="100" t="s">
        <v>62</v>
      </c>
      <c r="AV92" s="100" t="s">
        <v>63</v>
      </c>
      <c r="AW92" s="100" t="s">
        <v>64</v>
      </c>
      <c r="AX92" s="100" t="s">
        <v>65</v>
      </c>
      <c r="AY92" s="100" t="s">
        <v>66</v>
      </c>
      <c r="AZ92" s="100" t="s">
        <v>67</v>
      </c>
      <c r="BA92" s="100" t="s">
        <v>68</v>
      </c>
      <c r="BB92" s="100" t="s">
        <v>69</v>
      </c>
      <c r="BC92" s="100" t="s">
        <v>70</v>
      </c>
      <c r="BD92" s="101" t="s">
        <v>71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72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73</v>
      </c>
      <c r="BT94" s="116" t="s">
        <v>74</v>
      </c>
      <c r="BV94" s="116" t="s">
        <v>75</v>
      </c>
      <c r="BW94" s="116" t="s">
        <v>5</v>
      </c>
      <c r="BX94" s="116" t="s">
        <v>76</v>
      </c>
      <c r="CL94" s="116" t="s">
        <v>1</v>
      </c>
    </row>
    <row r="95" s="7" customFormat="1" ht="37.5" customHeight="1">
      <c r="A95" s="117" t="s">
        <v>77</v>
      </c>
      <c r="B95" s="118"/>
      <c r="C95" s="119"/>
      <c r="D95" s="120" t="s">
        <v>14</v>
      </c>
      <c r="E95" s="120"/>
      <c r="F95" s="120"/>
      <c r="G95" s="120"/>
      <c r="H95" s="120"/>
      <c r="I95" s="121"/>
      <c r="J95" s="120" t="s">
        <v>17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'13_2020 - SOŠ A SOU Lanšk...'!J28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78</v>
      </c>
      <c r="AR95" s="124"/>
      <c r="AS95" s="125">
        <v>0</v>
      </c>
      <c r="AT95" s="126">
        <f>ROUND(SUM(AV95:AW95),2)</f>
        <v>0</v>
      </c>
      <c r="AU95" s="127">
        <f>'13_2020 - SOŠ A SOU Lanšk...'!P121</f>
        <v>0</v>
      </c>
      <c r="AV95" s="126">
        <f>'13_2020 - SOŠ A SOU Lanšk...'!J31</f>
        <v>0</v>
      </c>
      <c r="AW95" s="126">
        <f>'13_2020 - SOŠ A SOU Lanšk...'!J32</f>
        <v>0</v>
      </c>
      <c r="AX95" s="126">
        <f>'13_2020 - SOŠ A SOU Lanšk...'!J33</f>
        <v>0</v>
      </c>
      <c r="AY95" s="126">
        <f>'13_2020 - SOŠ A SOU Lanšk...'!J34</f>
        <v>0</v>
      </c>
      <c r="AZ95" s="126">
        <f>'13_2020 - SOŠ A SOU Lanšk...'!F31</f>
        <v>0</v>
      </c>
      <c r="BA95" s="126">
        <f>'13_2020 - SOŠ A SOU Lanšk...'!F32</f>
        <v>0</v>
      </c>
      <c r="BB95" s="126">
        <f>'13_2020 - SOŠ A SOU Lanšk...'!F33</f>
        <v>0</v>
      </c>
      <c r="BC95" s="126">
        <f>'13_2020 - SOŠ A SOU Lanšk...'!F34</f>
        <v>0</v>
      </c>
      <c r="BD95" s="128">
        <f>'13_2020 - SOŠ A SOU Lanšk...'!F35</f>
        <v>0</v>
      </c>
      <c r="BE95" s="7"/>
      <c r="BT95" s="129" t="s">
        <v>79</v>
      </c>
      <c r="BU95" s="129" t="s">
        <v>80</v>
      </c>
      <c r="BV95" s="129" t="s">
        <v>75</v>
      </c>
      <c r="BW95" s="129" t="s">
        <v>5</v>
      </c>
      <c r="BX95" s="129" t="s">
        <v>76</v>
      </c>
      <c r="CL95" s="129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PLTf92soaPxE5rL79qDV0EDUU5ZspNdDYRGR+pCZhkZTZYSMtmLMZ4uMBpVDcMa2Z8mlyyk41OsIf8bOelDlVw==" hashValue="oY6DwgcFQ0KgvCd6+T8gqMJE4WWro1A6ajCtI8cdAZbvYW2qG61l1EH4DWyJUoT34vQnKQqriANzlz6p/vPhx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3_2020 - SOŠ A SOU Lanš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0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3"/>
      <c r="J3" s="132"/>
      <c r="K3" s="132"/>
      <c r="L3" s="19"/>
      <c r="AT3" s="16" t="s">
        <v>81</v>
      </c>
    </row>
    <row r="4" s="1" customFormat="1" ht="24.96" customHeight="1">
      <c r="B4" s="19"/>
      <c r="D4" s="134" t="s">
        <v>82</v>
      </c>
      <c r="I4" s="130"/>
      <c r="L4" s="19"/>
      <c r="M4" s="135" t="s">
        <v>10</v>
      </c>
      <c r="AT4" s="16" t="s">
        <v>4</v>
      </c>
    </row>
    <row r="5" s="1" customFormat="1" ht="6.96" customHeight="1">
      <c r="B5" s="19"/>
      <c r="I5" s="130"/>
      <c r="L5" s="19"/>
    </row>
    <row r="6" s="2" customFormat="1" ht="12" customHeight="1">
      <c r="A6" s="37"/>
      <c r="B6" s="43"/>
      <c r="C6" s="37"/>
      <c r="D6" s="136" t="s">
        <v>16</v>
      </c>
      <c r="E6" s="37"/>
      <c r="F6" s="37"/>
      <c r="G6" s="37"/>
      <c r="H6" s="37"/>
      <c r="I6" s="137"/>
      <c r="J6" s="37"/>
      <c r="K6" s="37"/>
      <c r="L6" s="62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43"/>
      <c r="C7" s="37"/>
      <c r="D7" s="37"/>
      <c r="E7" s="138" t="s">
        <v>17</v>
      </c>
      <c r="F7" s="37"/>
      <c r="G7" s="37"/>
      <c r="H7" s="37"/>
      <c r="I7" s="137"/>
      <c r="J7" s="37"/>
      <c r="K7" s="37"/>
      <c r="L7" s="62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43"/>
      <c r="C8" s="37"/>
      <c r="D8" s="37"/>
      <c r="E8" s="37"/>
      <c r="F8" s="37"/>
      <c r="G8" s="37"/>
      <c r="H8" s="37"/>
      <c r="I8" s="1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43"/>
      <c r="C9" s="37"/>
      <c r="D9" s="136" t="s">
        <v>18</v>
      </c>
      <c r="E9" s="37"/>
      <c r="F9" s="139" t="s">
        <v>1</v>
      </c>
      <c r="G9" s="37"/>
      <c r="H9" s="37"/>
      <c r="I9" s="140" t="s">
        <v>19</v>
      </c>
      <c r="J9" s="139" t="s">
        <v>1</v>
      </c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36" t="s">
        <v>20</v>
      </c>
      <c r="E10" s="37"/>
      <c r="F10" s="139" t="s">
        <v>21</v>
      </c>
      <c r="G10" s="37"/>
      <c r="H10" s="37"/>
      <c r="I10" s="140" t="s">
        <v>22</v>
      </c>
      <c r="J10" s="141" t="str">
        <f>'Rekapitulace stavby'!AN8</f>
        <v>16. 6. 2020</v>
      </c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1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6" t="s">
        <v>24</v>
      </c>
      <c r="E12" s="37"/>
      <c r="F12" s="37"/>
      <c r="G12" s="37"/>
      <c r="H12" s="37"/>
      <c r="I12" s="140" t="s">
        <v>25</v>
      </c>
      <c r="J12" s="139" t="str">
        <f>IF('Rekapitulace stavby'!AN10="","",'Rekapitulace stavby'!AN10)</f>
        <v/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43"/>
      <c r="C13" s="37"/>
      <c r="D13" s="37"/>
      <c r="E13" s="139" t="str">
        <f>IF('Rekapitulace stavby'!E11="","",'Rekapitulace stavby'!E11)</f>
        <v xml:space="preserve"> </v>
      </c>
      <c r="F13" s="37"/>
      <c r="G13" s="37"/>
      <c r="H13" s="37"/>
      <c r="I13" s="140" t="s">
        <v>27</v>
      </c>
      <c r="J13" s="139" t="str">
        <f>IF('Rekapitulace stavby'!AN11="","",'Rekapitulace stavby'!AN11)</f>
        <v/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137"/>
      <c r="J14" s="37"/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43"/>
      <c r="C15" s="37"/>
      <c r="D15" s="136" t="s">
        <v>28</v>
      </c>
      <c r="E15" s="37"/>
      <c r="F15" s="37"/>
      <c r="G15" s="37"/>
      <c r="H15" s="37"/>
      <c r="I15" s="140" t="s">
        <v>25</v>
      </c>
      <c r="J15" s="32" t="str">
        <f>'Rekapitulace stavby'!AN13</f>
        <v>Vyplň údaj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43"/>
      <c r="C16" s="37"/>
      <c r="D16" s="37"/>
      <c r="E16" s="32" t="str">
        <f>'Rekapitulace stavby'!E14</f>
        <v>Vyplň údaj</v>
      </c>
      <c r="F16" s="139"/>
      <c r="G16" s="139"/>
      <c r="H16" s="139"/>
      <c r="I16" s="140" t="s">
        <v>27</v>
      </c>
      <c r="J16" s="32" t="str">
        <f>'Rekapitulace stavby'!AN14</f>
        <v>Vyplň údaj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137"/>
      <c r="J17" s="37"/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43"/>
      <c r="C18" s="37"/>
      <c r="D18" s="136" t="s">
        <v>30</v>
      </c>
      <c r="E18" s="37"/>
      <c r="F18" s="37"/>
      <c r="G18" s="37"/>
      <c r="H18" s="37"/>
      <c r="I18" s="140" t="s">
        <v>25</v>
      </c>
      <c r="J18" s="139" t="str">
        <f>IF('Rekapitulace stavby'!AN16="","",'Rekapitulace stavby'!AN16)</f>
        <v/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43"/>
      <c r="C19" s="37"/>
      <c r="D19" s="37"/>
      <c r="E19" s="139" t="str">
        <f>IF('Rekapitulace stavby'!E17="","",'Rekapitulace stavby'!E17)</f>
        <v xml:space="preserve"> </v>
      </c>
      <c r="F19" s="37"/>
      <c r="G19" s="37"/>
      <c r="H19" s="37"/>
      <c r="I19" s="140" t="s">
        <v>27</v>
      </c>
      <c r="J19" s="139" t="str">
        <f>IF('Rekapitulace stavby'!AN17="","",'Rekapitulace stavby'!AN17)</f>
        <v/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137"/>
      <c r="J20" s="37"/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43"/>
      <c r="C21" s="37"/>
      <c r="D21" s="136" t="s">
        <v>32</v>
      </c>
      <c r="E21" s="37"/>
      <c r="F21" s="37"/>
      <c r="G21" s="37"/>
      <c r="H21" s="37"/>
      <c r="I21" s="140" t="s">
        <v>25</v>
      </c>
      <c r="J21" s="139" t="str">
        <f>IF('Rekapitulace stavby'!AN19="","",'Rekapitulace stavby'!AN19)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43"/>
      <c r="C22" s="37"/>
      <c r="D22" s="37"/>
      <c r="E22" s="139" t="str">
        <f>IF('Rekapitulace stavby'!E20="","",'Rekapitulace stavby'!E20)</f>
        <v xml:space="preserve"> </v>
      </c>
      <c r="F22" s="37"/>
      <c r="G22" s="37"/>
      <c r="H22" s="37"/>
      <c r="I22" s="140" t="s">
        <v>27</v>
      </c>
      <c r="J22" s="139" t="str">
        <f>IF('Rekapitulace stavby'!AN20="","",'Rekapitulace stavby'!AN20)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137"/>
      <c r="J23" s="37"/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43"/>
      <c r="C24" s="37"/>
      <c r="D24" s="136" t="s">
        <v>33</v>
      </c>
      <c r="E24" s="37"/>
      <c r="F24" s="37"/>
      <c r="G24" s="37"/>
      <c r="H24" s="37"/>
      <c r="I24" s="1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42"/>
      <c r="B25" s="143"/>
      <c r="C25" s="142"/>
      <c r="D25" s="142"/>
      <c r="E25" s="144" t="s">
        <v>1</v>
      </c>
      <c r="F25" s="144"/>
      <c r="G25" s="144"/>
      <c r="H25" s="144"/>
      <c r="I25" s="145"/>
      <c r="J25" s="142"/>
      <c r="K25" s="142"/>
      <c r="L25" s="146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</row>
    <row r="26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1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147"/>
      <c r="E27" s="147"/>
      <c r="F27" s="147"/>
      <c r="G27" s="147"/>
      <c r="H27" s="147"/>
      <c r="I27" s="148"/>
      <c r="J27" s="147"/>
      <c r="K27" s="14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43"/>
      <c r="C28" s="37"/>
      <c r="D28" s="149" t="s">
        <v>34</v>
      </c>
      <c r="E28" s="37"/>
      <c r="F28" s="37"/>
      <c r="G28" s="37"/>
      <c r="H28" s="37"/>
      <c r="I28" s="137"/>
      <c r="J28" s="150">
        <f>ROUND(J121, 2)</f>
        <v>0</v>
      </c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7"/>
      <c r="E29" s="147"/>
      <c r="F29" s="147"/>
      <c r="G29" s="147"/>
      <c r="H29" s="147"/>
      <c r="I29" s="148"/>
      <c r="J29" s="147"/>
      <c r="K29" s="147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3"/>
      <c r="C30" s="37"/>
      <c r="D30" s="37"/>
      <c r="E30" s="37"/>
      <c r="F30" s="151" t="s">
        <v>36</v>
      </c>
      <c r="G30" s="37"/>
      <c r="H30" s="37"/>
      <c r="I30" s="152" t="s">
        <v>35</v>
      </c>
      <c r="J30" s="151" t="s">
        <v>37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3"/>
      <c r="C31" s="37"/>
      <c r="D31" s="153" t="s">
        <v>38</v>
      </c>
      <c r="E31" s="136" t="s">
        <v>39</v>
      </c>
      <c r="F31" s="154">
        <f>ROUND((SUM(BE121:BE286)),  2)</f>
        <v>0</v>
      </c>
      <c r="G31" s="37"/>
      <c r="H31" s="37"/>
      <c r="I31" s="155">
        <v>0.20999999999999999</v>
      </c>
      <c r="J31" s="154">
        <f>ROUND(((SUM(BE121:BE286))*I31),  2)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136" t="s">
        <v>40</v>
      </c>
      <c r="F32" s="154">
        <f>ROUND((SUM(BF121:BF286)),  2)</f>
        <v>0</v>
      </c>
      <c r="G32" s="37"/>
      <c r="H32" s="37"/>
      <c r="I32" s="155">
        <v>0.14999999999999999</v>
      </c>
      <c r="J32" s="154">
        <f>ROUND(((SUM(BF121:BF286))*I32), 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36" t="s">
        <v>41</v>
      </c>
      <c r="F33" s="154">
        <f>ROUND((SUM(BG121:BG286)),  2)</f>
        <v>0</v>
      </c>
      <c r="G33" s="37"/>
      <c r="H33" s="37"/>
      <c r="I33" s="155">
        <v>0.20999999999999999</v>
      </c>
      <c r="J33" s="154">
        <f>0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6" t="s">
        <v>42</v>
      </c>
      <c r="F34" s="154">
        <f>ROUND((SUM(BH121:BH286)),  2)</f>
        <v>0</v>
      </c>
      <c r="G34" s="37"/>
      <c r="H34" s="37"/>
      <c r="I34" s="155">
        <v>0.14999999999999999</v>
      </c>
      <c r="J34" s="154">
        <f>0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6" t="s">
        <v>43</v>
      </c>
      <c r="F35" s="154">
        <f>ROUND((SUM(BI121:BI286)),  2)</f>
        <v>0</v>
      </c>
      <c r="G35" s="37"/>
      <c r="H35" s="37"/>
      <c r="I35" s="155">
        <v>0</v>
      </c>
      <c r="J35" s="154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137"/>
      <c r="J36" s="37"/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43"/>
      <c r="C37" s="156"/>
      <c r="D37" s="157" t="s">
        <v>44</v>
      </c>
      <c r="E37" s="158"/>
      <c r="F37" s="158"/>
      <c r="G37" s="159" t="s">
        <v>45</v>
      </c>
      <c r="H37" s="160" t="s">
        <v>46</v>
      </c>
      <c r="I37" s="161"/>
      <c r="J37" s="162">
        <f>SUM(J28:J35)</f>
        <v>0</v>
      </c>
      <c r="K37" s="163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1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19"/>
      <c r="I39" s="130"/>
      <c r="L39" s="19"/>
    </row>
    <row r="40" s="1" customFormat="1" ht="14.4" customHeight="1">
      <c r="B40" s="19"/>
      <c r="I40" s="130"/>
      <c r="L40" s="19"/>
    </row>
    <row r="41" s="1" customFormat="1" ht="14.4" customHeight="1">
      <c r="B41" s="19"/>
      <c r="I41" s="130"/>
      <c r="L41" s="19"/>
    </row>
    <row r="42" s="1" customFormat="1" ht="14.4" customHeight="1">
      <c r="B42" s="19"/>
      <c r="I42" s="130"/>
      <c r="L42" s="19"/>
    </row>
    <row r="43" s="1" customFormat="1" ht="14.4" customHeight="1">
      <c r="B43" s="19"/>
      <c r="I43" s="130"/>
      <c r="L43" s="19"/>
    </row>
    <row r="44" s="1" customFormat="1" ht="14.4" customHeight="1">
      <c r="B44" s="19"/>
      <c r="I44" s="130"/>
      <c r="L44" s="19"/>
    </row>
    <row r="45" s="1" customFormat="1" ht="14.4" customHeight="1">
      <c r="B45" s="19"/>
      <c r="I45" s="130"/>
      <c r="L45" s="19"/>
    </row>
    <row r="46" s="1" customFormat="1" ht="14.4" customHeight="1">
      <c r="B46" s="19"/>
      <c r="I46" s="130"/>
      <c r="L46" s="19"/>
    </row>
    <row r="47" s="1" customFormat="1" ht="14.4" customHeight="1">
      <c r="B47" s="19"/>
      <c r="I47" s="130"/>
      <c r="L47" s="19"/>
    </row>
    <row r="48" s="1" customFormat="1" ht="14.4" customHeight="1">
      <c r="B48" s="19"/>
      <c r="I48" s="130"/>
      <c r="L48" s="19"/>
    </row>
    <row r="49" s="1" customFormat="1" ht="14.4" customHeight="1">
      <c r="B49" s="19"/>
      <c r="I49" s="130"/>
      <c r="L49" s="19"/>
    </row>
    <row r="50" s="2" customFormat="1" ht="14.4" customHeight="1">
      <c r="B50" s="62"/>
      <c r="D50" s="164" t="s">
        <v>47</v>
      </c>
      <c r="E50" s="165"/>
      <c r="F50" s="165"/>
      <c r="G50" s="164" t="s">
        <v>48</v>
      </c>
      <c r="H50" s="165"/>
      <c r="I50" s="166"/>
      <c r="J50" s="165"/>
      <c r="K50" s="165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7" t="s">
        <v>49</v>
      </c>
      <c r="E61" s="168"/>
      <c r="F61" s="169" t="s">
        <v>50</v>
      </c>
      <c r="G61" s="167" t="s">
        <v>49</v>
      </c>
      <c r="H61" s="168"/>
      <c r="I61" s="170"/>
      <c r="J61" s="171" t="s">
        <v>50</v>
      </c>
      <c r="K61" s="168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4" t="s">
        <v>51</v>
      </c>
      <c r="E65" s="172"/>
      <c r="F65" s="172"/>
      <c r="G65" s="164" t="s">
        <v>52</v>
      </c>
      <c r="H65" s="172"/>
      <c r="I65" s="173"/>
      <c r="J65" s="172"/>
      <c r="K65" s="172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7" t="s">
        <v>49</v>
      </c>
      <c r="E76" s="168"/>
      <c r="F76" s="169" t="s">
        <v>50</v>
      </c>
      <c r="G76" s="167" t="s">
        <v>49</v>
      </c>
      <c r="H76" s="168"/>
      <c r="I76" s="170"/>
      <c r="J76" s="171" t="s">
        <v>50</v>
      </c>
      <c r="K76" s="168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4"/>
      <c r="C77" s="175"/>
      <c r="D77" s="175"/>
      <c r="E77" s="175"/>
      <c r="F77" s="175"/>
      <c r="G77" s="175"/>
      <c r="H77" s="175"/>
      <c r="I77" s="176"/>
      <c r="J77" s="175"/>
      <c r="K77" s="175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7"/>
      <c r="C81" s="178"/>
      <c r="D81" s="178"/>
      <c r="E81" s="178"/>
      <c r="F81" s="178"/>
      <c r="G81" s="178"/>
      <c r="H81" s="178"/>
      <c r="I81" s="179"/>
      <c r="J81" s="178"/>
      <c r="K81" s="178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83</v>
      </c>
      <c r="D82" s="39"/>
      <c r="E82" s="39"/>
      <c r="F82" s="39"/>
      <c r="G82" s="39"/>
      <c r="H82" s="39"/>
      <c r="I82" s="137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37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37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75" t="str">
        <f>E7</f>
        <v>SOŠ A SOU Lanškroun_REKONSTRUKCE KOTELNY_1. ETAPA</v>
      </c>
      <c r="F85" s="39"/>
      <c r="G85" s="39"/>
      <c r="H85" s="39"/>
      <c r="I85" s="137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137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9"/>
      <c r="E87" s="39"/>
      <c r="F87" s="26" t="str">
        <f>F10</f>
        <v>Lanškroun</v>
      </c>
      <c r="G87" s="39"/>
      <c r="H87" s="39"/>
      <c r="I87" s="140" t="s">
        <v>22</v>
      </c>
      <c r="J87" s="78" t="str">
        <f>IF(J10="","",J10)</f>
        <v>16. 6. 2020</v>
      </c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37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24</v>
      </c>
      <c r="D89" s="39"/>
      <c r="E89" s="39"/>
      <c r="F89" s="26" t="str">
        <f>E13</f>
        <v xml:space="preserve"> </v>
      </c>
      <c r="G89" s="39"/>
      <c r="H89" s="39"/>
      <c r="I89" s="140" t="s">
        <v>30</v>
      </c>
      <c r="J89" s="35" t="str">
        <f>E19</f>
        <v xml:space="preserve"> 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28</v>
      </c>
      <c r="D90" s="39"/>
      <c r="E90" s="39"/>
      <c r="F90" s="26" t="str">
        <f>IF(E16="","",E16)</f>
        <v>Vyplň údaj</v>
      </c>
      <c r="G90" s="39"/>
      <c r="H90" s="39"/>
      <c r="I90" s="140" t="s">
        <v>32</v>
      </c>
      <c r="J90" s="35" t="str">
        <f>E22</f>
        <v xml:space="preserve"> 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137"/>
      <c r="J91" s="39"/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80" t="s">
        <v>84</v>
      </c>
      <c r="D92" s="181"/>
      <c r="E92" s="181"/>
      <c r="F92" s="181"/>
      <c r="G92" s="181"/>
      <c r="H92" s="181"/>
      <c r="I92" s="182"/>
      <c r="J92" s="183" t="s">
        <v>85</v>
      </c>
      <c r="K92" s="181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37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84" t="s">
        <v>86</v>
      </c>
      <c r="D94" s="39"/>
      <c r="E94" s="39"/>
      <c r="F94" s="39"/>
      <c r="G94" s="39"/>
      <c r="H94" s="39"/>
      <c r="I94" s="137"/>
      <c r="J94" s="109">
        <f>J121</f>
        <v>0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87</v>
      </c>
    </row>
    <row r="95" s="9" customFormat="1" ht="24.96" customHeight="1">
      <c r="A95" s="9"/>
      <c r="B95" s="185"/>
      <c r="C95" s="186"/>
      <c r="D95" s="187" t="s">
        <v>88</v>
      </c>
      <c r="E95" s="188"/>
      <c r="F95" s="188"/>
      <c r="G95" s="188"/>
      <c r="H95" s="188"/>
      <c r="I95" s="189"/>
      <c r="J95" s="190">
        <f>J122</f>
        <v>0</v>
      </c>
      <c r="K95" s="186"/>
      <c r="L95" s="191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92"/>
      <c r="C96" s="193"/>
      <c r="D96" s="194" t="s">
        <v>89</v>
      </c>
      <c r="E96" s="195"/>
      <c r="F96" s="195"/>
      <c r="G96" s="195"/>
      <c r="H96" s="195"/>
      <c r="I96" s="196"/>
      <c r="J96" s="197">
        <f>J123</f>
        <v>0</v>
      </c>
      <c r="K96" s="193"/>
      <c r="L96" s="198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92"/>
      <c r="C97" s="193"/>
      <c r="D97" s="194" t="s">
        <v>90</v>
      </c>
      <c r="E97" s="195"/>
      <c r="F97" s="195"/>
      <c r="G97" s="195"/>
      <c r="H97" s="195"/>
      <c r="I97" s="196"/>
      <c r="J97" s="197">
        <f>J130</f>
        <v>0</v>
      </c>
      <c r="K97" s="193"/>
      <c r="L97" s="198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92"/>
      <c r="C98" s="193"/>
      <c r="D98" s="194" t="s">
        <v>91</v>
      </c>
      <c r="E98" s="195"/>
      <c r="F98" s="195"/>
      <c r="G98" s="195"/>
      <c r="H98" s="195"/>
      <c r="I98" s="196"/>
      <c r="J98" s="197">
        <f>J137</f>
        <v>0</v>
      </c>
      <c r="K98" s="19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92</v>
      </c>
      <c r="E99" s="195"/>
      <c r="F99" s="195"/>
      <c r="G99" s="195"/>
      <c r="H99" s="195"/>
      <c r="I99" s="196"/>
      <c r="J99" s="197">
        <f>J161</f>
        <v>0</v>
      </c>
      <c r="K99" s="19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93</v>
      </c>
      <c r="E100" s="195"/>
      <c r="F100" s="195"/>
      <c r="G100" s="195"/>
      <c r="H100" s="195"/>
      <c r="I100" s="196"/>
      <c r="J100" s="197">
        <f>J178</f>
        <v>0</v>
      </c>
      <c r="K100" s="19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94</v>
      </c>
      <c r="E101" s="195"/>
      <c r="F101" s="195"/>
      <c r="G101" s="195"/>
      <c r="H101" s="195"/>
      <c r="I101" s="196"/>
      <c r="J101" s="197">
        <f>J202</f>
        <v>0</v>
      </c>
      <c r="K101" s="19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95</v>
      </c>
      <c r="E102" s="195"/>
      <c r="F102" s="195"/>
      <c r="G102" s="195"/>
      <c r="H102" s="195"/>
      <c r="I102" s="196"/>
      <c r="J102" s="197">
        <f>J205</f>
        <v>0</v>
      </c>
      <c r="K102" s="19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96</v>
      </c>
      <c r="E103" s="195"/>
      <c r="F103" s="195"/>
      <c r="G103" s="195"/>
      <c r="H103" s="195"/>
      <c r="I103" s="196"/>
      <c r="J103" s="197">
        <f>J282</f>
        <v>0</v>
      </c>
      <c r="K103" s="19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137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176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179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97</v>
      </c>
      <c r="D110" s="39"/>
      <c r="E110" s="39"/>
      <c r="F110" s="39"/>
      <c r="G110" s="39"/>
      <c r="H110" s="39"/>
      <c r="I110" s="137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137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137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E7</f>
        <v>SOŠ A SOU Lanškroun_REKONSTRUKCE KOTELNY_1. ETAPA</v>
      </c>
      <c r="F113" s="39"/>
      <c r="G113" s="39"/>
      <c r="H113" s="39"/>
      <c r="I113" s="137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137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F10</f>
        <v>Lanškroun</v>
      </c>
      <c r="G115" s="39"/>
      <c r="H115" s="39"/>
      <c r="I115" s="140" t="s">
        <v>22</v>
      </c>
      <c r="J115" s="78" t="str">
        <f>IF(J10="","",J10)</f>
        <v>16. 6. 2020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137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E13</f>
        <v xml:space="preserve"> </v>
      </c>
      <c r="G117" s="39"/>
      <c r="H117" s="39"/>
      <c r="I117" s="140" t="s">
        <v>30</v>
      </c>
      <c r="J117" s="35" t="str">
        <f>E19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IF(E16="","",E16)</f>
        <v>Vyplň údaj</v>
      </c>
      <c r="G118" s="39"/>
      <c r="H118" s="39"/>
      <c r="I118" s="140" t="s">
        <v>32</v>
      </c>
      <c r="J118" s="35" t="str">
        <f>E22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137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9"/>
      <c r="B120" s="200"/>
      <c r="C120" s="201" t="s">
        <v>98</v>
      </c>
      <c r="D120" s="202" t="s">
        <v>59</v>
      </c>
      <c r="E120" s="202" t="s">
        <v>55</v>
      </c>
      <c r="F120" s="202" t="s">
        <v>56</v>
      </c>
      <c r="G120" s="202" t="s">
        <v>99</v>
      </c>
      <c r="H120" s="202" t="s">
        <v>100</v>
      </c>
      <c r="I120" s="203" t="s">
        <v>101</v>
      </c>
      <c r="J120" s="204" t="s">
        <v>85</v>
      </c>
      <c r="K120" s="205" t="s">
        <v>102</v>
      </c>
      <c r="L120" s="206"/>
      <c r="M120" s="99" t="s">
        <v>1</v>
      </c>
      <c r="N120" s="100" t="s">
        <v>38</v>
      </c>
      <c r="O120" s="100" t="s">
        <v>103</v>
      </c>
      <c r="P120" s="100" t="s">
        <v>104</v>
      </c>
      <c r="Q120" s="100" t="s">
        <v>105</v>
      </c>
      <c r="R120" s="100" t="s">
        <v>106</v>
      </c>
      <c r="S120" s="100" t="s">
        <v>107</v>
      </c>
      <c r="T120" s="101" t="s">
        <v>108</v>
      </c>
      <c r="U120" s="199"/>
      <c r="V120" s="199"/>
      <c r="W120" s="199"/>
      <c r="X120" s="199"/>
      <c r="Y120" s="199"/>
      <c r="Z120" s="199"/>
      <c r="AA120" s="199"/>
      <c r="AB120" s="199"/>
      <c r="AC120" s="199"/>
      <c r="AD120" s="199"/>
      <c r="AE120" s="199"/>
    </row>
    <row r="121" s="2" customFormat="1" ht="22.8" customHeight="1">
      <c r="A121" s="37"/>
      <c r="B121" s="38"/>
      <c r="C121" s="106" t="s">
        <v>109</v>
      </c>
      <c r="D121" s="39"/>
      <c r="E121" s="39"/>
      <c r="F121" s="39"/>
      <c r="G121" s="39"/>
      <c r="H121" s="39"/>
      <c r="I121" s="137"/>
      <c r="J121" s="207">
        <f>BK121</f>
        <v>0</v>
      </c>
      <c r="K121" s="39"/>
      <c r="L121" s="43"/>
      <c r="M121" s="102"/>
      <c r="N121" s="208"/>
      <c r="O121" s="103"/>
      <c r="P121" s="209">
        <f>P122</f>
        <v>0</v>
      </c>
      <c r="Q121" s="103"/>
      <c r="R121" s="209">
        <f>R122</f>
        <v>0.70380000000000009</v>
      </c>
      <c r="S121" s="103"/>
      <c r="T121" s="210">
        <f>T122</f>
        <v>0.94845999999999986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73</v>
      </c>
      <c r="AU121" s="16" t="s">
        <v>87</v>
      </c>
      <c r="BK121" s="211">
        <f>BK122</f>
        <v>0</v>
      </c>
    </row>
    <row r="122" s="12" customFormat="1" ht="25.92" customHeight="1">
      <c r="A122" s="12"/>
      <c r="B122" s="212"/>
      <c r="C122" s="213"/>
      <c r="D122" s="214" t="s">
        <v>73</v>
      </c>
      <c r="E122" s="215" t="s">
        <v>110</v>
      </c>
      <c r="F122" s="215" t="s">
        <v>111</v>
      </c>
      <c r="G122" s="213"/>
      <c r="H122" s="213"/>
      <c r="I122" s="216"/>
      <c r="J122" s="217">
        <f>BK122</f>
        <v>0</v>
      </c>
      <c r="K122" s="213"/>
      <c r="L122" s="218"/>
      <c r="M122" s="219"/>
      <c r="N122" s="220"/>
      <c r="O122" s="220"/>
      <c r="P122" s="221">
        <f>P123+P130+P137+P161+P178+P202+P205+P282</f>
        <v>0</v>
      </c>
      <c r="Q122" s="220"/>
      <c r="R122" s="221">
        <f>R123+R130+R137+R161+R178+R202+R205+R282</f>
        <v>0.70380000000000009</v>
      </c>
      <c r="S122" s="220"/>
      <c r="T122" s="222">
        <f>T123+T130+T137+T161+T178+T202+T205+T282</f>
        <v>0.94845999999999986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3" t="s">
        <v>81</v>
      </c>
      <c r="AT122" s="224" t="s">
        <v>73</v>
      </c>
      <c r="AU122" s="224" t="s">
        <v>74</v>
      </c>
      <c r="AY122" s="223" t="s">
        <v>112</v>
      </c>
      <c r="BK122" s="225">
        <f>BK123+BK130+BK137+BK161+BK178+BK202+BK205+BK282</f>
        <v>0</v>
      </c>
    </row>
    <row r="123" s="12" customFormat="1" ht="22.8" customHeight="1">
      <c r="A123" s="12"/>
      <c r="B123" s="212"/>
      <c r="C123" s="213"/>
      <c r="D123" s="214" t="s">
        <v>73</v>
      </c>
      <c r="E123" s="226" t="s">
        <v>113</v>
      </c>
      <c r="F123" s="226" t="s">
        <v>114</v>
      </c>
      <c r="G123" s="213"/>
      <c r="H123" s="213"/>
      <c r="I123" s="216"/>
      <c r="J123" s="227">
        <f>BK123</f>
        <v>0</v>
      </c>
      <c r="K123" s="213"/>
      <c r="L123" s="218"/>
      <c r="M123" s="219"/>
      <c r="N123" s="220"/>
      <c r="O123" s="220"/>
      <c r="P123" s="221">
        <f>SUM(P124:P129)</f>
        <v>0</v>
      </c>
      <c r="Q123" s="220"/>
      <c r="R123" s="221">
        <f>SUM(R124:R129)</f>
        <v>0.11016000000000001</v>
      </c>
      <c r="S123" s="220"/>
      <c r="T123" s="222">
        <f>SUM(T124:T129)</f>
        <v>0.024300000000000002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3" t="s">
        <v>81</v>
      </c>
      <c r="AT123" s="224" t="s">
        <v>73</v>
      </c>
      <c r="AU123" s="224" t="s">
        <v>79</v>
      </c>
      <c r="AY123" s="223" t="s">
        <v>112</v>
      </c>
      <c r="BK123" s="225">
        <f>SUM(BK124:BK129)</f>
        <v>0</v>
      </c>
    </row>
    <row r="124" s="2" customFormat="1" ht="21.75" customHeight="1">
      <c r="A124" s="37"/>
      <c r="B124" s="38"/>
      <c r="C124" s="228" t="s">
        <v>115</v>
      </c>
      <c r="D124" s="228" t="s">
        <v>116</v>
      </c>
      <c r="E124" s="229" t="s">
        <v>117</v>
      </c>
      <c r="F124" s="230" t="s">
        <v>118</v>
      </c>
      <c r="G124" s="231" t="s">
        <v>119</v>
      </c>
      <c r="H124" s="232">
        <v>18</v>
      </c>
      <c r="I124" s="233"/>
      <c r="J124" s="234">
        <f>ROUND(I124*H124,2)</f>
        <v>0</v>
      </c>
      <c r="K124" s="235"/>
      <c r="L124" s="43"/>
      <c r="M124" s="236" t="s">
        <v>1</v>
      </c>
      <c r="N124" s="237" t="s">
        <v>39</v>
      </c>
      <c r="O124" s="90"/>
      <c r="P124" s="238">
        <f>O124*H124</f>
        <v>0</v>
      </c>
      <c r="Q124" s="238">
        <v>0.00072000000000000005</v>
      </c>
      <c r="R124" s="238">
        <f>Q124*H124</f>
        <v>0.012960000000000001</v>
      </c>
      <c r="S124" s="238">
        <v>0</v>
      </c>
      <c r="T124" s="23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40" t="s">
        <v>120</v>
      </c>
      <c r="AT124" s="240" t="s">
        <v>116</v>
      </c>
      <c r="AU124" s="240" t="s">
        <v>81</v>
      </c>
      <c r="AY124" s="16" t="s">
        <v>112</v>
      </c>
      <c r="BE124" s="241">
        <f>IF(N124="základní",J124,0)</f>
        <v>0</v>
      </c>
      <c r="BF124" s="241">
        <f>IF(N124="snížená",J124,0)</f>
        <v>0</v>
      </c>
      <c r="BG124" s="241">
        <f>IF(N124="zákl. přenesená",J124,0)</f>
        <v>0</v>
      </c>
      <c r="BH124" s="241">
        <f>IF(N124="sníž. přenesená",J124,0)</f>
        <v>0</v>
      </c>
      <c r="BI124" s="241">
        <f>IF(N124="nulová",J124,0)</f>
        <v>0</v>
      </c>
      <c r="BJ124" s="16" t="s">
        <v>79</v>
      </c>
      <c r="BK124" s="241">
        <f>ROUND(I124*H124,2)</f>
        <v>0</v>
      </c>
      <c r="BL124" s="16" t="s">
        <v>120</v>
      </c>
      <c r="BM124" s="240" t="s">
        <v>121</v>
      </c>
    </row>
    <row r="125" s="2" customFormat="1">
      <c r="A125" s="37"/>
      <c r="B125" s="38"/>
      <c r="C125" s="39"/>
      <c r="D125" s="242" t="s">
        <v>122</v>
      </c>
      <c r="E125" s="39"/>
      <c r="F125" s="243" t="s">
        <v>123</v>
      </c>
      <c r="G125" s="39"/>
      <c r="H125" s="39"/>
      <c r="I125" s="137"/>
      <c r="J125" s="39"/>
      <c r="K125" s="39"/>
      <c r="L125" s="43"/>
      <c r="M125" s="244"/>
      <c r="N125" s="245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122</v>
      </c>
      <c r="AU125" s="16" t="s">
        <v>81</v>
      </c>
    </row>
    <row r="126" s="2" customFormat="1" ht="21.75" customHeight="1">
      <c r="A126" s="37"/>
      <c r="B126" s="38"/>
      <c r="C126" s="246" t="s">
        <v>124</v>
      </c>
      <c r="D126" s="246" t="s">
        <v>125</v>
      </c>
      <c r="E126" s="247" t="s">
        <v>126</v>
      </c>
      <c r="F126" s="248" t="s">
        <v>127</v>
      </c>
      <c r="G126" s="249" t="s">
        <v>119</v>
      </c>
      <c r="H126" s="250">
        <v>18</v>
      </c>
      <c r="I126" s="251"/>
      <c r="J126" s="252">
        <f>ROUND(I126*H126,2)</f>
        <v>0</v>
      </c>
      <c r="K126" s="253"/>
      <c r="L126" s="254"/>
      <c r="M126" s="255" t="s">
        <v>1</v>
      </c>
      <c r="N126" s="256" t="s">
        <v>39</v>
      </c>
      <c r="O126" s="90"/>
      <c r="P126" s="238">
        <f>O126*H126</f>
        <v>0</v>
      </c>
      <c r="Q126" s="238">
        <v>0.0054000000000000003</v>
      </c>
      <c r="R126" s="238">
        <f>Q126*H126</f>
        <v>0.097200000000000009</v>
      </c>
      <c r="S126" s="238">
        <v>0</v>
      </c>
      <c r="T126" s="23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40" t="s">
        <v>128</v>
      </c>
      <c r="AT126" s="240" t="s">
        <v>125</v>
      </c>
      <c r="AU126" s="240" t="s">
        <v>81</v>
      </c>
      <c r="AY126" s="16" t="s">
        <v>112</v>
      </c>
      <c r="BE126" s="241">
        <f>IF(N126="základní",J126,0)</f>
        <v>0</v>
      </c>
      <c r="BF126" s="241">
        <f>IF(N126="snížená",J126,0)</f>
        <v>0</v>
      </c>
      <c r="BG126" s="241">
        <f>IF(N126="zákl. přenesená",J126,0)</f>
        <v>0</v>
      </c>
      <c r="BH126" s="241">
        <f>IF(N126="sníž. přenesená",J126,0)</f>
        <v>0</v>
      </c>
      <c r="BI126" s="241">
        <f>IF(N126="nulová",J126,0)</f>
        <v>0</v>
      </c>
      <c r="BJ126" s="16" t="s">
        <v>79</v>
      </c>
      <c r="BK126" s="241">
        <f>ROUND(I126*H126,2)</f>
        <v>0</v>
      </c>
      <c r="BL126" s="16" t="s">
        <v>120</v>
      </c>
      <c r="BM126" s="240" t="s">
        <v>129</v>
      </c>
    </row>
    <row r="127" s="2" customFormat="1">
      <c r="A127" s="37"/>
      <c r="B127" s="38"/>
      <c r="C127" s="39"/>
      <c r="D127" s="242" t="s">
        <v>122</v>
      </c>
      <c r="E127" s="39"/>
      <c r="F127" s="243" t="s">
        <v>127</v>
      </c>
      <c r="G127" s="39"/>
      <c r="H127" s="39"/>
      <c r="I127" s="137"/>
      <c r="J127" s="39"/>
      <c r="K127" s="39"/>
      <c r="L127" s="43"/>
      <c r="M127" s="244"/>
      <c r="N127" s="245"/>
      <c r="O127" s="90"/>
      <c r="P127" s="90"/>
      <c r="Q127" s="90"/>
      <c r="R127" s="90"/>
      <c r="S127" s="90"/>
      <c r="T127" s="91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122</v>
      </c>
      <c r="AU127" s="16" t="s">
        <v>81</v>
      </c>
    </row>
    <row r="128" s="2" customFormat="1" ht="21.75" customHeight="1">
      <c r="A128" s="37"/>
      <c r="B128" s="38"/>
      <c r="C128" s="228" t="s">
        <v>130</v>
      </c>
      <c r="D128" s="228" t="s">
        <v>116</v>
      </c>
      <c r="E128" s="229" t="s">
        <v>131</v>
      </c>
      <c r="F128" s="230" t="s">
        <v>132</v>
      </c>
      <c r="G128" s="231" t="s">
        <v>119</v>
      </c>
      <c r="H128" s="232">
        <v>18</v>
      </c>
      <c r="I128" s="233"/>
      <c r="J128" s="234">
        <f>ROUND(I128*H128,2)</f>
        <v>0</v>
      </c>
      <c r="K128" s="235"/>
      <c r="L128" s="43"/>
      <c r="M128" s="236" t="s">
        <v>1</v>
      </c>
      <c r="N128" s="237" t="s">
        <v>39</v>
      </c>
      <c r="O128" s="90"/>
      <c r="P128" s="238">
        <f>O128*H128</f>
        <v>0</v>
      </c>
      <c r="Q128" s="238">
        <v>0</v>
      </c>
      <c r="R128" s="238">
        <f>Q128*H128</f>
        <v>0</v>
      </c>
      <c r="S128" s="238">
        <v>0.0013500000000000001</v>
      </c>
      <c r="T128" s="239">
        <f>S128*H128</f>
        <v>0.024300000000000002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0" t="s">
        <v>120</v>
      </c>
      <c r="AT128" s="240" t="s">
        <v>116</v>
      </c>
      <c r="AU128" s="240" t="s">
        <v>81</v>
      </c>
      <c r="AY128" s="16" t="s">
        <v>112</v>
      </c>
      <c r="BE128" s="241">
        <f>IF(N128="základní",J128,0)</f>
        <v>0</v>
      </c>
      <c r="BF128" s="241">
        <f>IF(N128="snížená",J128,0)</f>
        <v>0</v>
      </c>
      <c r="BG128" s="241">
        <f>IF(N128="zákl. přenesená",J128,0)</f>
        <v>0</v>
      </c>
      <c r="BH128" s="241">
        <f>IF(N128="sníž. přenesená",J128,0)</f>
        <v>0</v>
      </c>
      <c r="BI128" s="241">
        <f>IF(N128="nulová",J128,0)</f>
        <v>0</v>
      </c>
      <c r="BJ128" s="16" t="s">
        <v>79</v>
      </c>
      <c r="BK128" s="241">
        <f>ROUND(I128*H128,2)</f>
        <v>0</v>
      </c>
      <c r="BL128" s="16" t="s">
        <v>120</v>
      </c>
      <c r="BM128" s="240" t="s">
        <v>133</v>
      </c>
    </row>
    <row r="129" s="2" customFormat="1">
      <c r="A129" s="37"/>
      <c r="B129" s="38"/>
      <c r="C129" s="39"/>
      <c r="D129" s="242" t="s">
        <v>122</v>
      </c>
      <c r="E129" s="39"/>
      <c r="F129" s="243" t="s">
        <v>134</v>
      </c>
      <c r="G129" s="39"/>
      <c r="H129" s="39"/>
      <c r="I129" s="137"/>
      <c r="J129" s="39"/>
      <c r="K129" s="39"/>
      <c r="L129" s="43"/>
      <c r="M129" s="244"/>
      <c r="N129" s="245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122</v>
      </c>
      <c r="AU129" s="16" t="s">
        <v>81</v>
      </c>
    </row>
    <row r="130" s="12" customFormat="1" ht="22.8" customHeight="1">
      <c r="A130" s="12"/>
      <c r="B130" s="212"/>
      <c r="C130" s="213"/>
      <c r="D130" s="214" t="s">
        <v>73</v>
      </c>
      <c r="E130" s="226" t="s">
        <v>135</v>
      </c>
      <c r="F130" s="226" t="s">
        <v>136</v>
      </c>
      <c r="G130" s="213"/>
      <c r="H130" s="213"/>
      <c r="I130" s="216"/>
      <c r="J130" s="227">
        <f>BK130</f>
        <v>0</v>
      </c>
      <c r="K130" s="213"/>
      <c r="L130" s="218"/>
      <c r="M130" s="219"/>
      <c r="N130" s="220"/>
      <c r="O130" s="220"/>
      <c r="P130" s="221">
        <f>SUM(P131:P136)</f>
        <v>0</v>
      </c>
      <c r="Q130" s="220"/>
      <c r="R130" s="221">
        <f>SUM(R131:R136)</f>
        <v>0</v>
      </c>
      <c r="S130" s="220"/>
      <c r="T130" s="222">
        <f>SUM(T131:T136)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3" t="s">
        <v>81</v>
      </c>
      <c r="AT130" s="224" t="s">
        <v>73</v>
      </c>
      <c r="AU130" s="224" t="s">
        <v>79</v>
      </c>
      <c r="AY130" s="223" t="s">
        <v>112</v>
      </c>
      <c r="BK130" s="225">
        <f>SUM(BK131:BK136)</f>
        <v>0</v>
      </c>
    </row>
    <row r="131" s="2" customFormat="1" ht="21.75" customHeight="1">
      <c r="A131" s="37"/>
      <c r="B131" s="38"/>
      <c r="C131" s="228" t="s">
        <v>137</v>
      </c>
      <c r="D131" s="228" t="s">
        <v>116</v>
      </c>
      <c r="E131" s="229" t="s">
        <v>138</v>
      </c>
      <c r="F131" s="230" t="s">
        <v>139</v>
      </c>
      <c r="G131" s="231" t="s">
        <v>140</v>
      </c>
      <c r="H131" s="232">
        <v>3</v>
      </c>
      <c r="I131" s="233"/>
      <c r="J131" s="234">
        <f>ROUND(I131*H131,2)</f>
        <v>0</v>
      </c>
      <c r="K131" s="235"/>
      <c r="L131" s="43"/>
      <c r="M131" s="236" t="s">
        <v>1</v>
      </c>
      <c r="N131" s="237" t="s">
        <v>39</v>
      </c>
      <c r="O131" s="90"/>
      <c r="P131" s="238">
        <f>O131*H131</f>
        <v>0</v>
      </c>
      <c r="Q131" s="238">
        <v>0</v>
      </c>
      <c r="R131" s="238">
        <f>Q131*H131</f>
        <v>0</v>
      </c>
      <c r="S131" s="238">
        <v>0</v>
      </c>
      <c r="T131" s="23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0" t="s">
        <v>120</v>
      </c>
      <c r="AT131" s="240" t="s">
        <v>116</v>
      </c>
      <c r="AU131" s="240" t="s">
        <v>81</v>
      </c>
      <c r="AY131" s="16" t="s">
        <v>112</v>
      </c>
      <c r="BE131" s="241">
        <f>IF(N131="základní",J131,0)</f>
        <v>0</v>
      </c>
      <c r="BF131" s="241">
        <f>IF(N131="snížená",J131,0)</f>
        <v>0</v>
      </c>
      <c r="BG131" s="241">
        <f>IF(N131="zákl. přenesená",J131,0)</f>
        <v>0</v>
      </c>
      <c r="BH131" s="241">
        <f>IF(N131="sníž. přenesená",J131,0)</f>
        <v>0</v>
      </c>
      <c r="BI131" s="241">
        <f>IF(N131="nulová",J131,0)</f>
        <v>0</v>
      </c>
      <c r="BJ131" s="16" t="s">
        <v>79</v>
      </c>
      <c r="BK131" s="241">
        <f>ROUND(I131*H131,2)</f>
        <v>0</v>
      </c>
      <c r="BL131" s="16" t="s">
        <v>120</v>
      </c>
      <c r="BM131" s="240" t="s">
        <v>141</v>
      </c>
    </row>
    <row r="132" s="2" customFormat="1">
      <c r="A132" s="37"/>
      <c r="B132" s="38"/>
      <c r="C132" s="39"/>
      <c r="D132" s="242" t="s">
        <v>122</v>
      </c>
      <c r="E132" s="39"/>
      <c r="F132" s="243" t="s">
        <v>142</v>
      </c>
      <c r="G132" s="39"/>
      <c r="H132" s="39"/>
      <c r="I132" s="137"/>
      <c r="J132" s="39"/>
      <c r="K132" s="39"/>
      <c r="L132" s="43"/>
      <c r="M132" s="244"/>
      <c r="N132" s="245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122</v>
      </c>
      <c r="AU132" s="16" t="s">
        <v>81</v>
      </c>
    </row>
    <row r="133" s="2" customFormat="1" ht="21.75" customHeight="1">
      <c r="A133" s="37"/>
      <c r="B133" s="38"/>
      <c r="C133" s="228" t="s">
        <v>143</v>
      </c>
      <c r="D133" s="228" t="s">
        <v>116</v>
      </c>
      <c r="E133" s="229" t="s">
        <v>144</v>
      </c>
      <c r="F133" s="230" t="s">
        <v>145</v>
      </c>
      <c r="G133" s="231" t="s">
        <v>146</v>
      </c>
      <c r="H133" s="232">
        <v>0.45000000000000001</v>
      </c>
      <c r="I133" s="233"/>
      <c r="J133" s="234">
        <f>ROUND(I133*H133,2)</f>
        <v>0</v>
      </c>
      <c r="K133" s="235"/>
      <c r="L133" s="43"/>
      <c r="M133" s="236" t="s">
        <v>1</v>
      </c>
      <c r="N133" s="237" t="s">
        <v>39</v>
      </c>
      <c r="O133" s="90"/>
      <c r="P133" s="238">
        <f>O133*H133</f>
        <v>0</v>
      </c>
      <c r="Q133" s="238">
        <v>0</v>
      </c>
      <c r="R133" s="238">
        <f>Q133*H133</f>
        <v>0</v>
      </c>
      <c r="S133" s="238">
        <v>0</v>
      </c>
      <c r="T133" s="23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40" t="s">
        <v>120</v>
      </c>
      <c r="AT133" s="240" t="s">
        <v>116</v>
      </c>
      <c r="AU133" s="240" t="s">
        <v>81</v>
      </c>
      <c r="AY133" s="16" t="s">
        <v>112</v>
      </c>
      <c r="BE133" s="241">
        <f>IF(N133="základní",J133,0)</f>
        <v>0</v>
      </c>
      <c r="BF133" s="241">
        <f>IF(N133="snížená",J133,0)</f>
        <v>0</v>
      </c>
      <c r="BG133" s="241">
        <f>IF(N133="zákl. přenesená",J133,0)</f>
        <v>0</v>
      </c>
      <c r="BH133" s="241">
        <f>IF(N133="sníž. přenesená",J133,0)</f>
        <v>0</v>
      </c>
      <c r="BI133" s="241">
        <f>IF(N133="nulová",J133,0)</f>
        <v>0</v>
      </c>
      <c r="BJ133" s="16" t="s">
        <v>79</v>
      </c>
      <c r="BK133" s="241">
        <f>ROUND(I133*H133,2)</f>
        <v>0</v>
      </c>
      <c r="BL133" s="16" t="s">
        <v>120</v>
      </c>
      <c r="BM133" s="240" t="s">
        <v>147</v>
      </c>
    </row>
    <row r="134" s="2" customFormat="1">
      <c r="A134" s="37"/>
      <c r="B134" s="38"/>
      <c r="C134" s="39"/>
      <c r="D134" s="242" t="s">
        <v>122</v>
      </c>
      <c r="E134" s="39"/>
      <c r="F134" s="243" t="s">
        <v>148</v>
      </c>
      <c r="G134" s="39"/>
      <c r="H134" s="39"/>
      <c r="I134" s="137"/>
      <c r="J134" s="39"/>
      <c r="K134" s="39"/>
      <c r="L134" s="43"/>
      <c r="M134" s="244"/>
      <c r="N134" s="245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122</v>
      </c>
      <c r="AU134" s="16" t="s">
        <v>81</v>
      </c>
    </row>
    <row r="135" s="2" customFormat="1" ht="21.75" customHeight="1">
      <c r="A135" s="37"/>
      <c r="B135" s="38"/>
      <c r="C135" s="228" t="s">
        <v>149</v>
      </c>
      <c r="D135" s="228" t="s">
        <v>116</v>
      </c>
      <c r="E135" s="229" t="s">
        <v>150</v>
      </c>
      <c r="F135" s="230" t="s">
        <v>151</v>
      </c>
      <c r="G135" s="231" t="s">
        <v>140</v>
      </c>
      <c r="H135" s="232">
        <v>1</v>
      </c>
      <c r="I135" s="233"/>
      <c r="J135" s="234">
        <f>ROUND(I135*H135,2)</f>
        <v>0</v>
      </c>
      <c r="K135" s="235"/>
      <c r="L135" s="43"/>
      <c r="M135" s="236" t="s">
        <v>1</v>
      </c>
      <c r="N135" s="237" t="s">
        <v>39</v>
      </c>
      <c r="O135" s="90"/>
      <c r="P135" s="238">
        <f>O135*H135</f>
        <v>0</v>
      </c>
      <c r="Q135" s="238">
        <v>0</v>
      </c>
      <c r="R135" s="238">
        <f>Q135*H135</f>
        <v>0</v>
      </c>
      <c r="S135" s="238">
        <v>0</v>
      </c>
      <c r="T135" s="23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40" t="s">
        <v>120</v>
      </c>
      <c r="AT135" s="240" t="s">
        <v>116</v>
      </c>
      <c r="AU135" s="240" t="s">
        <v>81</v>
      </c>
      <c r="AY135" s="16" t="s">
        <v>112</v>
      </c>
      <c r="BE135" s="241">
        <f>IF(N135="základní",J135,0)</f>
        <v>0</v>
      </c>
      <c r="BF135" s="241">
        <f>IF(N135="snížená",J135,0)</f>
        <v>0</v>
      </c>
      <c r="BG135" s="241">
        <f>IF(N135="zákl. přenesená",J135,0)</f>
        <v>0</v>
      </c>
      <c r="BH135" s="241">
        <f>IF(N135="sníž. přenesená",J135,0)</f>
        <v>0</v>
      </c>
      <c r="BI135" s="241">
        <f>IF(N135="nulová",J135,0)</f>
        <v>0</v>
      </c>
      <c r="BJ135" s="16" t="s">
        <v>79</v>
      </c>
      <c r="BK135" s="241">
        <f>ROUND(I135*H135,2)</f>
        <v>0</v>
      </c>
      <c r="BL135" s="16" t="s">
        <v>120</v>
      </c>
      <c r="BM135" s="240" t="s">
        <v>152</v>
      </c>
    </row>
    <row r="136" s="2" customFormat="1">
      <c r="A136" s="37"/>
      <c r="B136" s="38"/>
      <c r="C136" s="39"/>
      <c r="D136" s="242" t="s">
        <v>122</v>
      </c>
      <c r="E136" s="39"/>
      <c r="F136" s="243" t="s">
        <v>151</v>
      </c>
      <c r="G136" s="39"/>
      <c r="H136" s="39"/>
      <c r="I136" s="137"/>
      <c r="J136" s="39"/>
      <c r="K136" s="39"/>
      <c r="L136" s="43"/>
      <c r="M136" s="244"/>
      <c r="N136" s="245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122</v>
      </c>
      <c r="AU136" s="16" t="s">
        <v>81</v>
      </c>
    </row>
    <row r="137" s="12" customFormat="1" ht="22.8" customHeight="1">
      <c r="A137" s="12"/>
      <c r="B137" s="212"/>
      <c r="C137" s="213"/>
      <c r="D137" s="214" t="s">
        <v>73</v>
      </c>
      <c r="E137" s="226" t="s">
        <v>153</v>
      </c>
      <c r="F137" s="226" t="s">
        <v>154</v>
      </c>
      <c r="G137" s="213"/>
      <c r="H137" s="213"/>
      <c r="I137" s="216"/>
      <c r="J137" s="227">
        <f>BK137</f>
        <v>0</v>
      </c>
      <c r="K137" s="213"/>
      <c r="L137" s="218"/>
      <c r="M137" s="219"/>
      <c r="N137" s="220"/>
      <c r="O137" s="220"/>
      <c r="P137" s="221">
        <f>SUM(P138:P160)</f>
        <v>0</v>
      </c>
      <c r="Q137" s="220"/>
      <c r="R137" s="221">
        <f>SUM(R138:R160)</f>
        <v>0.20335</v>
      </c>
      <c r="S137" s="220"/>
      <c r="T137" s="222">
        <f>SUM(T138:T160)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3" t="s">
        <v>81</v>
      </c>
      <c r="AT137" s="224" t="s">
        <v>73</v>
      </c>
      <c r="AU137" s="224" t="s">
        <v>79</v>
      </c>
      <c r="AY137" s="223" t="s">
        <v>112</v>
      </c>
      <c r="BK137" s="225">
        <f>SUM(BK138:BK160)</f>
        <v>0</v>
      </c>
    </row>
    <row r="138" s="2" customFormat="1" ht="21.75" customHeight="1">
      <c r="A138" s="37"/>
      <c r="B138" s="38"/>
      <c r="C138" s="228" t="s">
        <v>81</v>
      </c>
      <c r="D138" s="228" t="s">
        <v>116</v>
      </c>
      <c r="E138" s="229" t="s">
        <v>155</v>
      </c>
      <c r="F138" s="230" t="s">
        <v>156</v>
      </c>
      <c r="G138" s="231" t="s">
        <v>140</v>
      </c>
      <c r="H138" s="232">
        <v>2</v>
      </c>
      <c r="I138" s="233"/>
      <c r="J138" s="234">
        <f>ROUND(I138*H138,2)</f>
        <v>0</v>
      </c>
      <c r="K138" s="235"/>
      <c r="L138" s="43"/>
      <c r="M138" s="236" t="s">
        <v>1</v>
      </c>
      <c r="N138" s="237" t="s">
        <v>39</v>
      </c>
      <c r="O138" s="90"/>
      <c r="P138" s="238">
        <f>O138*H138</f>
        <v>0</v>
      </c>
      <c r="Q138" s="238">
        <v>0.011270000000000001</v>
      </c>
      <c r="R138" s="238">
        <f>Q138*H138</f>
        <v>0.022540000000000001</v>
      </c>
      <c r="S138" s="238">
        <v>0</v>
      </c>
      <c r="T138" s="23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40" t="s">
        <v>120</v>
      </c>
      <c r="AT138" s="240" t="s">
        <v>116</v>
      </c>
      <c r="AU138" s="240" t="s">
        <v>81</v>
      </c>
      <c r="AY138" s="16" t="s">
        <v>112</v>
      </c>
      <c r="BE138" s="241">
        <f>IF(N138="základní",J138,0)</f>
        <v>0</v>
      </c>
      <c r="BF138" s="241">
        <f>IF(N138="snížená",J138,0)</f>
        <v>0</v>
      </c>
      <c r="BG138" s="241">
        <f>IF(N138="zákl. přenesená",J138,0)</f>
        <v>0</v>
      </c>
      <c r="BH138" s="241">
        <f>IF(N138="sníž. přenesená",J138,0)</f>
        <v>0</v>
      </c>
      <c r="BI138" s="241">
        <f>IF(N138="nulová",J138,0)</f>
        <v>0</v>
      </c>
      <c r="BJ138" s="16" t="s">
        <v>79</v>
      </c>
      <c r="BK138" s="241">
        <f>ROUND(I138*H138,2)</f>
        <v>0</v>
      </c>
      <c r="BL138" s="16" t="s">
        <v>120</v>
      </c>
      <c r="BM138" s="240" t="s">
        <v>157</v>
      </c>
    </row>
    <row r="139" s="2" customFormat="1">
      <c r="A139" s="37"/>
      <c r="B139" s="38"/>
      <c r="C139" s="39"/>
      <c r="D139" s="242" t="s">
        <v>122</v>
      </c>
      <c r="E139" s="39"/>
      <c r="F139" s="243" t="s">
        <v>158</v>
      </c>
      <c r="G139" s="39"/>
      <c r="H139" s="39"/>
      <c r="I139" s="137"/>
      <c r="J139" s="39"/>
      <c r="K139" s="39"/>
      <c r="L139" s="43"/>
      <c r="M139" s="244"/>
      <c r="N139" s="245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122</v>
      </c>
      <c r="AU139" s="16" t="s">
        <v>81</v>
      </c>
    </row>
    <row r="140" s="2" customFormat="1" ht="21.75" customHeight="1">
      <c r="A140" s="37"/>
      <c r="B140" s="38"/>
      <c r="C140" s="228" t="s">
        <v>159</v>
      </c>
      <c r="D140" s="228" t="s">
        <v>116</v>
      </c>
      <c r="E140" s="229" t="s">
        <v>160</v>
      </c>
      <c r="F140" s="230" t="s">
        <v>161</v>
      </c>
      <c r="G140" s="231" t="s">
        <v>140</v>
      </c>
      <c r="H140" s="232">
        <v>6</v>
      </c>
      <c r="I140" s="233"/>
      <c r="J140" s="234">
        <f>ROUND(I140*H140,2)</f>
        <v>0</v>
      </c>
      <c r="K140" s="235"/>
      <c r="L140" s="43"/>
      <c r="M140" s="236" t="s">
        <v>1</v>
      </c>
      <c r="N140" s="237" t="s">
        <v>39</v>
      </c>
      <c r="O140" s="90"/>
      <c r="P140" s="238">
        <f>O140*H140</f>
        <v>0</v>
      </c>
      <c r="Q140" s="238">
        <v>0.010330000000000001</v>
      </c>
      <c r="R140" s="238">
        <f>Q140*H140</f>
        <v>0.061980000000000007</v>
      </c>
      <c r="S140" s="238">
        <v>0</v>
      </c>
      <c r="T140" s="23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0" t="s">
        <v>120</v>
      </c>
      <c r="AT140" s="240" t="s">
        <v>116</v>
      </c>
      <c r="AU140" s="240" t="s">
        <v>81</v>
      </c>
      <c r="AY140" s="16" t="s">
        <v>112</v>
      </c>
      <c r="BE140" s="241">
        <f>IF(N140="základní",J140,0)</f>
        <v>0</v>
      </c>
      <c r="BF140" s="241">
        <f>IF(N140="snížená",J140,0)</f>
        <v>0</v>
      </c>
      <c r="BG140" s="241">
        <f>IF(N140="zákl. přenesená",J140,0)</f>
        <v>0</v>
      </c>
      <c r="BH140" s="241">
        <f>IF(N140="sníž. přenesená",J140,0)</f>
        <v>0</v>
      </c>
      <c r="BI140" s="241">
        <f>IF(N140="nulová",J140,0)</f>
        <v>0</v>
      </c>
      <c r="BJ140" s="16" t="s">
        <v>79</v>
      </c>
      <c r="BK140" s="241">
        <f>ROUND(I140*H140,2)</f>
        <v>0</v>
      </c>
      <c r="BL140" s="16" t="s">
        <v>120</v>
      </c>
      <c r="BM140" s="240" t="s">
        <v>162</v>
      </c>
    </row>
    <row r="141" s="2" customFormat="1">
      <c r="A141" s="37"/>
      <c r="B141" s="38"/>
      <c r="C141" s="39"/>
      <c r="D141" s="242" t="s">
        <v>122</v>
      </c>
      <c r="E141" s="39"/>
      <c r="F141" s="243" t="s">
        <v>163</v>
      </c>
      <c r="G141" s="39"/>
      <c r="H141" s="39"/>
      <c r="I141" s="137"/>
      <c r="J141" s="39"/>
      <c r="K141" s="39"/>
      <c r="L141" s="43"/>
      <c r="M141" s="244"/>
      <c r="N141" s="245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122</v>
      </c>
      <c r="AU141" s="16" t="s">
        <v>81</v>
      </c>
    </row>
    <row r="142" s="13" customFormat="1">
      <c r="A142" s="13"/>
      <c r="B142" s="257"/>
      <c r="C142" s="258"/>
      <c r="D142" s="242" t="s">
        <v>164</v>
      </c>
      <c r="E142" s="259" t="s">
        <v>1</v>
      </c>
      <c r="F142" s="260" t="s">
        <v>165</v>
      </c>
      <c r="G142" s="258"/>
      <c r="H142" s="261">
        <v>6</v>
      </c>
      <c r="I142" s="262"/>
      <c r="J142" s="258"/>
      <c r="K142" s="258"/>
      <c r="L142" s="263"/>
      <c r="M142" s="264"/>
      <c r="N142" s="265"/>
      <c r="O142" s="265"/>
      <c r="P142" s="265"/>
      <c r="Q142" s="265"/>
      <c r="R142" s="265"/>
      <c r="S142" s="265"/>
      <c r="T142" s="26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7" t="s">
        <v>164</v>
      </c>
      <c r="AU142" s="267" t="s">
        <v>81</v>
      </c>
      <c r="AV142" s="13" t="s">
        <v>81</v>
      </c>
      <c r="AW142" s="13" t="s">
        <v>31</v>
      </c>
      <c r="AX142" s="13" t="s">
        <v>79</v>
      </c>
      <c r="AY142" s="267" t="s">
        <v>112</v>
      </c>
    </row>
    <row r="143" s="2" customFormat="1" ht="21.75" customHeight="1">
      <c r="A143" s="37"/>
      <c r="B143" s="38"/>
      <c r="C143" s="228" t="s">
        <v>79</v>
      </c>
      <c r="D143" s="228" t="s">
        <v>116</v>
      </c>
      <c r="E143" s="229" t="s">
        <v>166</v>
      </c>
      <c r="F143" s="230" t="s">
        <v>167</v>
      </c>
      <c r="G143" s="231" t="s">
        <v>140</v>
      </c>
      <c r="H143" s="232">
        <v>1</v>
      </c>
      <c r="I143" s="233"/>
      <c r="J143" s="234">
        <f>ROUND(I143*H143,2)</f>
        <v>0</v>
      </c>
      <c r="K143" s="235"/>
      <c r="L143" s="43"/>
      <c r="M143" s="236" t="s">
        <v>1</v>
      </c>
      <c r="N143" s="237" t="s">
        <v>39</v>
      </c>
      <c r="O143" s="90"/>
      <c r="P143" s="238">
        <f>O143*H143</f>
        <v>0</v>
      </c>
      <c r="Q143" s="238">
        <v>0.10539</v>
      </c>
      <c r="R143" s="238">
        <f>Q143*H143</f>
        <v>0.10539</v>
      </c>
      <c r="S143" s="238">
        <v>0</v>
      </c>
      <c r="T143" s="23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0" t="s">
        <v>120</v>
      </c>
      <c r="AT143" s="240" t="s">
        <v>116</v>
      </c>
      <c r="AU143" s="240" t="s">
        <v>81</v>
      </c>
      <c r="AY143" s="16" t="s">
        <v>112</v>
      </c>
      <c r="BE143" s="241">
        <f>IF(N143="základní",J143,0)</f>
        <v>0</v>
      </c>
      <c r="BF143" s="241">
        <f>IF(N143="snížená",J143,0)</f>
        <v>0</v>
      </c>
      <c r="BG143" s="241">
        <f>IF(N143="zákl. přenesená",J143,0)</f>
        <v>0</v>
      </c>
      <c r="BH143" s="241">
        <f>IF(N143="sníž. přenesená",J143,0)</f>
        <v>0</v>
      </c>
      <c r="BI143" s="241">
        <f>IF(N143="nulová",J143,0)</f>
        <v>0</v>
      </c>
      <c r="BJ143" s="16" t="s">
        <v>79</v>
      </c>
      <c r="BK143" s="241">
        <f>ROUND(I143*H143,2)</f>
        <v>0</v>
      </c>
      <c r="BL143" s="16" t="s">
        <v>120</v>
      </c>
      <c r="BM143" s="240" t="s">
        <v>168</v>
      </c>
    </row>
    <row r="144" s="2" customFormat="1">
      <c r="A144" s="37"/>
      <c r="B144" s="38"/>
      <c r="C144" s="39"/>
      <c r="D144" s="242" t="s">
        <v>122</v>
      </c>
      <c r="E144" s="39"/>
      <c r="F144" s="243" t="s">
        <v>169</v>
      </c>
      <c r="G144" s="39"/>
      <c r="H144" s="39"/>
      <c r="I144" s="137"/>
      <c r="J144" s="39"/>
      <c r="K144" s="39"/>
      <c r="L144" s="43"/>
      <c r="M144" s="244"/>
      <c r="N144" s="245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122</v>
      </c>
      <c r="AU144" s="16" t="s">
        <v>81</v>
      </c>
    </row>
    <row r="145" s="2" customFormat="1" ht="16.5" customHeight="1">
      <c r="A145" s="37"/>
      <c r="B145" s="38"/>
      <c r="C145" s="228" t="s">
        <v>170</v>
      </c>
      <c r="D145" s="228" t="s">
        <v>116</v>
      </c>
      <c r="E145" s="229" t="s">
        <v>171</v>
      </c>
      <c r="F145" s="230" t="s">
        <v>172</v>
      </c>
      <c r="G145" s="231" t="s">
        <v>173</v>
      </c>
      <c r="H145" s="232">
        <v>12</v>
      </c>
      <c r="I145" s="233"/>
      <c r="J145" s="234">
        <f>ROUND(I145*H145,2)</f>
        <v>0</v>
      </c>
      <c r="K145" s="235"/>
      <c r="L145" s="43"/>
      <c r="M145" s="236" t="s">
        <v>1</v>
      </c>
      <c r="N145" s="237" t="s">
        <v>39</v>
      </c>
      <c r="O145" s="90"/>
      <c r="P145" s="238">
        <f>O145*H145</f>
        <v>0</v>
      </c>
      <c r="Q145" s="238">
        <v>0.0011199999999999999</v>
      </c>
      <c r="R145" s="238">
        <f>Q145*H145</f>
        <v>0.013439999999999999</v>
      </c>
      <c r="S145" s="238">
        <v>0</v>
      </c>
      <c r="T145" s="23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40" t="s">
        <v>120</v>
      </c>
      <c r="AT145" s="240" t="s">
        <v>116</v>
      </c>
      <c r="AU145" s="240" t="s">
        <v>81</v>
      </c>
      <c r="AY145" s="16" t="s">
        <v>112</v>
      </c>
      <c r="BE145" s="241">
        <f>IF(N145="základní",J145,0)</f>
        <v>0</v>
      </c>
      <c r="BF145" s="241">
        <f>IF(N145="snížená",J145,0)</f>
        <v>0</v>
      </c>
      <c r="BG145" s="241">
        <f>IF(N145="zákl. přenesená",J145,0)</f>
        <v>0</v>
      </c>
      <c r="BH145" s="241">
        <f>IF(N145="sníž. přenesená",J145,0)</f>
        <v>0</v>
      </c>
      <c r="BI145" s="241">
        <f>IF(N145="nulová",J145,0)</f>
        <v>0</v>
      </c>
      <c r="BJ145" s="16" t="s">
        <v>79</v>
      </c>
      <c r="BK145" s="241">
        <f>ROUND(I145*H145,2)</f>
        <v>0</v>
      </c>
      <c r="BL145" s="16" t="s">
        <v>120</v>
      </c>
      <c r="BM145" s="240" t="s">
        <v>174</v>
      </c>
    </row>
    <row r="146" s="2" customFormat="1">
      <c r="A146" s="37"/>
      <c r="B146" s="38"/>
      <c r="C146" s="39"/>
      <c r="D146" s="242" t="s">
        <v>122</v>
      </c>
      <c r="E146" s="39"/>
      <c r="F146" s="243" t="s">
        <v>175</v>
      </c>
      <c r="G146" s="39"/>
      <c r="H146" s="39"/>
      <c r="I146" s="137"/>
      <c r="J146" s="39"/>
      <c r="K146" s="39"/>
      <c r="L146" s="43"/>
      <c r="M146" s="244"/>
      <c r="N146" s="245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122</v>
      </c>
      <c r="AU146" s="16" t="s">
        <v>81</v>
      </c>
    </row>
    <row r="147" s="2" customFormat="1" ht="21.75" customHeight="1">
      <c r="A147" s="37"/>
      <c r="B147" s="38"/>
      <c r="C147" s="228" t="s">
        <v>176</v>
      </c>
      <c r="D147" s="228" t="s">
        <v>116</v>
      </c>
      <c r="E147" s="229" t="s">
        <v>177</v>
      </c>
      <c r="F147" s="230" t="s">
        <v>178</v>
      </c>
      <c r="G147" s="231" t="s">
        <v>140</v>
      </c>
      <c r="H147" s="232">
        <v>1</v>
      </c>
      <c r="I147" s="233"/>
      <c r="J147" s="234">
        <f>ROUND(I147*H147,2)</f>
        <v>0</v>
      </c>
      <c r="K147" s="235"/>
      <c r="L147" s="43"/>
      <c r="M147" s="236" t="s">
        <v>1</v>
      </c>
      <c r="N147" s="237" t="s">
        <v>39</v>
      </c>
      <c r="O147" s="90"/>
      <c r="P147" s="238">
        <f>O147*H147</f>
        <v>0</v>
      </c>
      <c r="Q147" s="238">
        <v>0</v>
      </c>
      <c r="R147" s="238">
        <f>Q147*H147</f>
        <v>0</v>
      </c>
      <c r="S147" s="238">
        <v>0</v>
      </c>
      <c r="T147" s="23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40" t="s">
        <v>120</v>
      </c>
      <c r="AT147" s="240" t="s">
        <v>116</v>
      </c>
      <c r="AU147" s="240" t="s">
        <v>81</v>
      </c>
      <c r="AY147" s="16" t="s">
        <v>112</v>
      </c>
      <c r="BE147" s="241">
        <f>IF(N147="základní",J147,0)</f>
        <v>0</v>
      </c>
      <c r="BF147" s="241">
        <f>IF(N147="snížená",J147,0)</f>
        <v>0</v>
      </c>
      <c r="BG147" s="241">
        <f>IF(N147="zákl. přenesená",J147,0)</f>
        <v>0</v>
      </c>
      <c r="BH147" s="241">
        <f>IF(N147="sníž. přenesená",J147,0)</f>
        <v>0</v>
      </c>
      <c r="BI147" s="241">
        <f>IF(N147="nulová",J147,0)</f>
        <v>0</v>
      </c>
      <c r="BJ147" s="16" t="s">
        <v>79</v>
      </c>
      <c r="BK147" s="241">
        <f>ROUND(I147*H147,2)</f>
        <v>0</v>
      </c>
      <c r="BL147" s="16" t="s">
        <v>120</v>
      </c>
      <c r="BM147" s="240" t="s">
        <v>179</v>
      </c>
    </row>
    <row r="148" s="2" customFormat="1">
      <c r="A148" s="37"/>
      <c r="B148" s="38"/>
      <c r="C148" s="39"/>
      <c r="D148" s="242" t="s">
        <v>122</v>
      </c>
      <c r="E148" s="39"/>
      <c r="F148" s="243" t="s">
        <v>178</v>
      </c>
      <c r="G148" s="39"/>
      <c r="H148" s="39"/>
      <c r="I148" s="137"/>
      <c r="J148" s="39"/>
      <c r="K148" s="39"/>
      <c r="L148" s="43"/>
      <c r="M148" s="244"/>
      <c r="N148" s="245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122</v>
      </c>
      <c r="AU148" s="16" t="s">
        <v>81</v>
      </c>
    </row>
    <row r="149" s="2" customFormat="1" ht="16.5" customHeight="1">
      <c r="A149" s="37"/>
      <c r="B149" s="38"/>
      <c r="C149" s="228" t="s">
        <v>180</v>
      </c>
      <c r="D149" s="228" t="s">
        <v>116</v>
      </c>
      <c r="E149" s="229" t="s">
        <v>181</v>
      </c>
      <c r="F149" s="230" t="s">
        <v>182</v>
      </c>
      <c r="G149" s="231" t="s">
        <v>183</v>
      </c>
      <c r="H149" s="232">
        <v>72</v>
      </c>
      <c r="I149" s="233"/>
      <c r="J149" s="234">
        <f>ROUND(I149*H149,2)</f>
        <v>0</v>
      </c>
      <c r="K149" s="235"/>
      <c r="L149" s="43"/>
      <c r="M149" s="236" t="s">
        <v>1</v>
      </c>
      <c r="N149" s="237" t="s">
        <v>39</v>
      </c>
      <c r="O149" s="90"/>
      <c r="P149" s="238">
        <f>O149*H149</f>
        <v>0</v>
      </c>
      <c r="Q149" s="238">
        <v>0</v>
      </c>
      <c r="R149" s="238">
        <f>Q149*H149</f>
        <v>0</v>
      </c>
      <c r="S149" s="238">
        <v>0</v>
      </c>
      <c r="T149" s="23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40" t="s">
        <v>120</v>
      </c>
      <c r="AT149" s="240" t="s">
        <v>116</v>
      </c>
      <c r="AU149" s="240" t="s">
        <v>81</v>
      </c>
      <c r="AY149" s="16" t="s">
        <v>112</v>
      </c>
      <c r="BE149" s="241">
        <f>IF(N149="základní",J149,0)</f>
        <v>0</v>
      </c>
      <c r="BF149" s="241">
        <f>IF(N149="snížená",J149,0)</f>
        <v>0</v>
      </c>
      <c r="BG149" s="241">
        <f>IF(N149="zákl. přenesená",J149,0)</f>
        <v>0</v>
      </c>
      <c r="BH149" s="241">
        <f>IF(N149="sníž. přenesená",J149,0)</f>
        <v>0</v>
      </c>
      <c r="BI149" s="241">
        <f>IF(N149="nulová",J149,0)</f>
        <v>0</v>
      </c>
      <c r="BJ149" s="16" t="s">
        <v>79</v>
      </c>
      <c r="BK149" s="241">
        <f>ROUND(I149*H149,2)</f>
        <v>0</v>
      </c>
      <c r="BL149" s="16" t="s">
        <v>120</v>
      </c>
      <c r="BM149" s="240" t="s">
        <v>184</v>
      </c>
    </row>
    <row r="150" s="2" customFormat="1">
      <c r="A150" s="37"/>
      <c r="B150" s="38"/>
      <c r="C150" s="39"/>
      <c r="D150" s="242" t="s">
        <v>122</v>
      </c>
      <c r="E150" s="39"/>
      <c r="F150" s="243" t="s">
        <v>182</v>
      </c>
      <c r="G150" s="39"/>
      <c r="H150" s="39"/>
      <c r="I150" s="137"/>
      <c r="J150" s="39"/>
      <c r="K150" s="39"/>
      <c r="L150" s="43"/>
      <c r="M150" s="244"/>
      <c r="N150" s="245"/>
      <c r="O150" s="90"/>
      <c r="P150" s="90"/>
      <c r="Q150" s="90"/>
      <c r="R150" s="90"/>
      <c r="S150" s="90"/>
      <c r="T150" s="91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6" t="s">
        <v>122</v>
      </c>
      <c r="AU150" s="16" t="s">
        <v>81</v>
      </c>
    </row>
    <row r="151" s="2" customFormat="1" ht="21.75" customHeight="1">
      <c r="A151" s="37"/>
      <c r="B151" s="38"/>
      <c r="C151" s="228" t="s">
        <v>185</v>
      </c>
      <c r="D151" s="228" t="s">
        <v>116</v>
      </c>
      <c r="E151" s="229" t="s">
        <v>186</v>
      </c>
      <c r="F151" s="230" t="s">
        <v>187</v>
      </c>
      <c r="G151" s="231" t="s">
        <v>140</v>
      </c>
      <c r="H151" s="232">
        <v>1</v>
      </c>
      <c r="I151" s="233"/>
      <c r="J151" s="234">
        <f>ROUND(I151*H151,2)</f>
        <v>0</v>
      </c>
      <c r="K151" s="235"/>
      <c r="L151" s="43"/>
      <c r="M151" s="236" t="s">
        <v>1</v>
      </c>
      <c r="N151" s="237" t="s">
        <v>39</v>
      </c>
      <c r="O151" s="90"/>
      <c r="P151" s="238">
        <f>O151*H151</f>
        <v>0</v>
      </c>
      <c r="Q151" s="238">
        <v>0</v>
      </c>
      <c r="R151" s="238">
        <f>Q151*H151</f>
        <v>0</v>
      </c>
      <c r="S151" s="238">
        <v>0</v>
      </c>
      <c r="T151" s="23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0" t="s">
        <v>120</v>
      </c>
      <c r="AT151" s="240" t="s">
        <v>116</v>
      </c>
      <c r="AU151" s="240" t="s">
        <v>81</v>
      </c>
      <c r="AY151" s="16" t="s">
        <v>112</v>
      </c>
      <c r="BE151" s="241">
        <f>IF(N151="základní",J151,0)</f>
        <v>0</v>
      </c>
      <c r="BF151" s="241">
        <f>IF(N151="snížená",J151,0)</f>
        <v>0</v>
      </c>
      <c r="BG151" s="241">
        <f>IF(N151="zákl. přenesená",J151,0)</f>
        <v>0</v>
      </c>
      <c r="BH151" s="241">
        <f>IF(N151="sníž. přenesená",J151,0)</f>
        <v>0</v>
      </c>
      <c r="BI151" s="241">
        <f>IF(N151="nulová",J151,0)</f>
        <v>0</v>
      </c>
      <c r="BJ151" s="16" t="s">
        <v>79</v>
      </c>
      <c r="BK151" s="241">
        <f>ROUND(I151*H151,2)</f>
        <v>0</v>
      </c>
      <c r="BL151" s="16" t="s">
        <v>120</v>
      </c>
      <c r="BM151" s="240" t="s">
        <v>188</v>
      </c>
    </row>
    <row r="152" s="2" customFormat="1">
      <c r="A152" s="37"/>
      <c r="B152" s="38"/>
      <c r="C152" s="39"/>
      <c r="D152" s="242" t="s">
        <v>122</v>
      </c>
      <c r="E152" s="39"/>
      <c r="F152" s="243" t="s">
        <v>189</v>
      </c>
      <c r="G152" s="39"/>
      <c r="H152" s="39"/>
      <c r="I152" s="137"/>
      <c r="J152" s="39"/>
      <c r="K152" s="39"/>
      <c r="L152" s="43"/>
      <c r="M152" s="244"/>
      <c r="N152" s="245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122</v>
      </c>
      <c r="AU152" s="16" t="s">
        <v>81</v>
      </c>
    </row>
    <row r="153" s="14" customFormat="1">
      <c r="A153" s="14"/>
      <c r="B153" s="268"/>
      <c r="C153" s="269"/>
      <c r="D153" s="242" t="s">
        <v>164</v>
      </c>
      <c r="E153" s="270" t="s">
        <v>1</v>
      </c>
      <c r="F153" s="271" t="s">
        <v>190</v>
      </c>
      <c r="G153" s="269"/>
      <c r="H153" s="270" t="s">
        <v>1</v>
      </c>
      <c r="I153" s="272"/>
      <c r="J153" s="269"/>
      <c r="K153" s="269"/>
      <c r="L153" s="273"/>
      <c r="M153" s="274"/>
      <c r="N153" s="275"/>
      <c r="O153" s="275"/>
      <c r="P153" s="275"/>
      <c r="Q153" s="275"/>
      <c r="R153" s="275"/>
      <c r="S153" s="275"/>
      <c r="T153" s="27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7" t="s">
        <v>164</v>
      </c>
      <c r="AU153" s="277" t="s">
        <v>81</v>
      </c>
      <c r="AV153" s="14" t="s">
        <v>79</v>
      </c>
      <c r="AW153" s="14" t="s">
        <v>31</v>
      </c>
      <c r="AX153" s="14" t="s">
        <v>74</v>
      </c>
      <c r="AY153" s="277" t="s">
        <v>112</v>
      </c>
    </row>
    <row r="154" s="14" customFormat="1">
      <c r="A154" s="14"/>
      <c r="B154" s="268"/>
      <c r="C154" s="269"/>
      <c r="D154" s="242" t="s">
        <v>164</v>
      </c>
      <c r="E154" s="270" t="s">
        <v>1</v>
      </c>
      <c r="F154" s="271" t="s">
        <v>191</v>
      </c>
      <c r="G154" s="269"/>
      <c r="H154" s="270" t="s">
        <v>1</v>
      </c>
      <c r="I154" s="272"/>
      <c r="J154" s="269"/>
      <c r="K154" s="269"/>
      <c r="L154" s="273"/>
      <c r="M154" s="274"/>
      <c r="N154" s="275"/>
      <c r="O154" s="275"/>
      <c r="P154" s="275"/>
      <c r="Q154" s="275"/>
      <c r="R154" s="275"/>
      <c r="S154" s="275"/>
      <c r="T154" s="27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7" t="s">
        <v>164</v>
      </c>
      <c r="AU154" s="277" t="s">
        <v>81</v>
      </c>
      <c r="AV154" s="14" t="s">
        <v>79</v>
      </c>
      <c r="AW154" s="14" t="s">
        <v>31</v>
      </c>
      <c r="AX154" s="14" t="s">
        <v>74</v>
      </c>
      <c r="AY154" s="277" t="s">
        <v>112</v>
      </c>
    </row>
    <row r="155" s="14" customFormat="1">
      <c r="A155" s="14"/>
      <c r="B155" s="268"/>
      <c r="C155" s="269"/>
      <c r="D155" s="242" t="s">
        <v>164</v>
      </c>
      <c r="E155" s="270" t="s">
        <v>1</v>
      </c>
      <c r="F155" s="271" t="s">
        <v>192</v>
      </c>
      <c r="G155" s="269"/>
      <c r="H155" s="270" t="s">
        <v>1</v>
      </c>
      <c r="I155" s="272"/>
      <c r="J155" s="269"/>
      <c r="K155" s="269"/>
      <c r="L155" s="273"/>
      <c r="M155" s="274"/>
      <c r="N155" s="275"/>
      <c r="O155" s="275"/>
      <c r="P155" s="275"/>
      <c r="Q155" s="275"/>
      <c r="R155" s="275"/>
      <c r="S155" s="275"/>
      <c r="T155" s="27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7" t="s">
        <v>164</v>
      </c>
      <c r="AU155" s="277" t="s">
        <v>81</v>
      </c>
      <c r="AV155" s="14" t="s">
        <v>79</v>
      </c>
      <c r="AW155" s="14" t="s">
        <v>31</v>
      </c>
      <c r="AX155" s="14" t="s">
        <v>74</v>
      </c>
      <c r="AY155" s="277" t="s">
        <v>112</v>
      </c>
    </row>
    <row r="156" s="13" customFormat="1">
      <c r="A156" s="13"/>
      <c r="B156" s="257"/>
      <c r="C156" s="258"/>
      <c r="D156" s="242" t="s">
        <v>164</v>
      </c>
      <c r="E156" s="259" t="s">
        <v>1</v>
      </c>
      <c r="F156" s="260" t="s">
        <v>79</v>
      </c>
      <c r="G156" s="258"/>
      <c r="H156" s="261">
        <v>1</v>
      </c>
      <c r="I156" s="262"/>
      <c r="J156" s="258"/>
      <c r="K156" s="258"/>
      <c r="L156" s="263"/>
      <c r="M156" s="264"/>
      <c r="N156" s="265"/>
      <c r="O156" s="265"/>
      <c r="P156" s="265"/>
      <c r="Q156" s="265"/>
      <c r="R156" s="265"/>
      <c r="S156" s="265"/>
      <c r="T156" s="26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67" t="s">
        <v>164</v>
      </c>
      <c r="AU156" s="267" t="s">
        <v>81</v>
      </c>
      <c r="AV156" s="13" t="s">
        <v>81</v>
      </c>
      <c r="AW156" s="13" t="s">
        <v>31</v>
      </c>
      <c r="AX156" s="13" t="s">
        <v>79</v>
      </c>
      <c r="AY156" s="267" t="s">
        <v>112</v>
      </c>
    </row>
    <row r="157" s="2" customFormat="1" ht="33" customHeight="1">
      <c r="A157" s="37"/>
      <c r="B157" s="38"/>
      <c r="C157" s="228" t="s">
        <v>193</v>
      </c>
      <c r="D157" s="228" t="s">
        <v>116</v>
      </c>
      <c r="E157" s="229" t="s">
        <v>194</v>
      </c>
      <c r="F157" s="230" t="s">
        <v>195</v>
      </c>
      <c r="G157" s="231" t="s">
        <v>140</v>
      </c>
      <c r="H157" s="232">
        <v>1</v>
      </c>
      <c r="I157" s="233"/>
      <c r="J157" s="234">
        <f>ROUND(I157*H157,2)</f>
        <v>0</v>
      </c>
      <c r="K157" s="235"/>
      <c r="L157" s="43"/>
      <c r="M157" s="236" t="s">
        <v>1</v>
      </c>
      <c r="N157" s="237" t="s">
        <v>39</v>
      </c>
      <c r="O157" s="90"/>
      <c r="P157" s="238">
        <f>O157*H157</f>
        <v>0</v>
      </c>
      <c r="Q157" s="238">
        <v>0</v>
      </c>
      <c r="R157" s="238">
        <f>Q157*H157</f>
        <v>0</v>
      </c>
      <c r="S157" s="238">
        <v>0</v>
      </c>
      <c r="T157" s="23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0" t="s">
        <v>120</v>
      </c>
      <c r="AT157" s="240" t="s">
        <v>116</v>
      </c>
      <c r="AU157" s="240" t="s">
        <v>81</v>
      </c>
      <c r="AY157" s="16" t="s">
        <v>112</v>
      </c>
      <c r="BE157" s="241">
        <f>IF(N157="základní",J157,0)</f>
        <v>0</v>
      </c>
      <c r="BF157" s="241">
        <f>IF(N157="snížená",J157,0)</f>
        <v>0</v>
      </c>
      <c r="BG157" s="241">
        <f>IF(N157="zákl. přenesená",J157,0)</f>
        <v>0</v>
      </c>
      <c r="BH157" s="241">
        <f>IF(N157="sníž. přenesená",J157,0)</f>
        <v>0</v>
      </c>
      <c r="BI157" s="241">
        <f>IF(N157="nulová",J157,0)</f>
        <v>0</v>
      </c>
      <c r="BJ157" s="16" t="s">
        <v>79</v>
      </c>
      <c r="BK157" s="241">
        <f>ROUND(I157*H157,2)</f>
        <v>0</v>
      </c>
      <c r="BL157" s="16" t="s">
        <v>120</v>
      </c>
      <c r="BM157" s="240" t="s">
        <v>196</v>
      </c>
    </row>
    <row r="158" s="2" customFormat="1">
      <c r="A158" s="37"/>
      <c r="B158" s="38"/>
      <c r="C158" s="39"/>
      <c r="D158" s="242" t="s">
        <v>122</v>
      </c>
      <c r="E158" s="39"/>
      <c r="F158" s="243" t="s">
        <v>195</v>
      </c>
      <c r="G158" s="39"/>
      <c r="H158" s="39"/>
      <c r="I158" s="137"/>
      <c r="J158" s="39"/>
      <c r="K158" s="39"/>
      <c r="L158" s="43"/>
      <c r="M158" s="244"/>
      <c r="N158" s="245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122</v>
      </c>
      <c r="AU158" s="16" t="s">
        <v>81</v>
      </c>
    </row>
    <row r="159" s="2" customFormat="1" ht="21.75" customHeight="1">
      <c r="A159" s="37"/>
      <c r="B159" s="38"/>
      <c r="C159" s="228" t="s">
        <v>197</v>
      </c>
      <c r="D159" s="228" t="s">
        <v>116</v>
      </c>
      <c r="E159" s="229" t="s">
        <v>198</v>
      </c>
      <c r="F159" s="230" t="s">
        <v>199</v>
      </c>
      <c r="G159" s="231" t="s">
        <v>1</v>
      </c>
      <c r="H159" s="232">
        <v>2</v>
      </c>
      <c r="I159" s="233"/>
      <c r="J159" s="234">
        <f>ROUND(I159*H159,2)</f>
        <v>0</v>
      </c>
      <c r="K159" s="235"/>
      <c r="L159" s="43"/>
      <c r="M159" s="236" t="s">
        <v>1</v>
      </c>
      <c r="N159" s="237" t="s">
        <v>39</v>
      </c>
      <c r="O159" s="90"/>
      <c r="P159" s="238">
        <f>O159*H159</f>
        <v>0</v>
      </c>
      <c r="Q159" s="238">
        <v>0</v>
      </c>
      <c r="R159" s="238">
        <f>Q159*H159</f>
        <v>0</v>
      </c>
      <c r="S159" s="238">
        <v>0</v>
      </c>
      <c r="T159" s="23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0" t="s">
        <v>120</v>
      </c>
      <c r="AT159" s="240" t="s">
        <v>116</v>
      </c>
      <c r="AU159" s="240" t="s">
        <v>81</v>
      </c>
      <c r="AY159" s="16" t="s">
        <v>112</v>
      </c>
      <c r="BE159" s="241">
        <f>IF(N159="základní",J159,0)</f>
        <v>0</v>
      </c>
      <c r="BF159" s="241">
        <f>IF(N159="snížená",J159,0)</f>
        <v>0</v>
      </c>
      <c r="BG159" s="241">
        <f>IF(N159="zákl. přenesená",J159,0)</f>
        <v>0</v>
      </c>
      <c r="BH159" s="241">
        <f>IF(N159="sníž. přenesená",J159,0)</f>
        <v>0</v>
      </c>
      <c r="BI159" s="241">
        <f>IF(N159="nulová",J159,0)</f>
        <v>0</v>
      </c>
      <c r="BJ159" s="16" t="s">
        <v>79</v>
      </c>
      <c r="BK159" s="241">
        <f>ROUND(I159*H159,2)</f>
        <v>0</v>
      </c>
      <c r="BL159" s="16" t="s">
        <v>120</v>
      </c>
      <c r="BM159" s="240" t="s">
        <v>200</v>
      </c>
    </row>
    <row r="160" s="2" customFormat="1">
      <c r="A160" s="37"/>
      <c r="B160" s="38"/>
      <c r="C160" s="39"/>
      <c r="D160" s="242" t="s">
        <v>122</v>
      </c>
      <c r="E160" s="39"/>
      <c r="F160" s="243" t="s">
        <v>201</v>
      </c>
      <c r="G160" s="39"/>
      <c r="H160" s="39"/>
      <c r="I160" s="137"/>
      <c r="J160" s="39"/>
      <c r="K160" s="39"/>
      <c r="L160" s="43"/>
      <c r="M160" s="244"/>
      <c r="N160" s="245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122</v>
      </c>
      <c r="AU160" s="16" t="s">
        <v>81</v>
      </c>
    </row>
    <row r="161" s="12" customFormat="1" ht="22.8" customHeight="1">
      <c r="A161" s="12"/>
      <c r="B161" s="212"/>
      <c r="C161" s="213"/>
      <c r="D161" s="214" t="s">
        <v>73</v>
      </c>
      <c r="E161" s="226" t="s">
        <v>202</v>
      </c>
      <c r="F161" s="226" t="s">
        <v>203</v>
      </c>
      <c r="G161" s="213"/>
      <c r="H161" s="213"/>
      <c r="I161" s="216"/>
      <c r="J161" s="227">
        <f>BK161</f>
        <v>0</v>
      </c>
      <c r="K161" s="213"/>
      <c r="L161" s="218"/>
      <c r="M161" s="219"/>
      <c r="N161" s="220"/>
      <c r="O161" s="220"/>
      <c r="P161" s="221">
        <f>SUM(P162:P177)</f>
        <v>0</v>
      </c>
      <c r="Q161" s="220"/>
      <c r="R161" s="221">
        <f>SUM(R162:R177)</f>
        <v>0.21941999999999998</v>
      </c>
      <c r="S161" s="220"/>
      <c r="T161" s="222">
        <f>SUM(T162:T177)</f>
        <v>0.71207999999999994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3" t="s">
        <v>81</v>
      </c>
      <c r="AT161" s="224" t="s">
        <v>73</v>
      </c>
      <c r="AU161" s="224" t="s">
        <v>79</v>
      </c>
      <c r="AY161" s="223" t="s">
        <v>112</v>
      </c>
      <c r="BK161" s="225">
        <f>SUM(BK162:BK177)</f>
        <v>0</v>
      </c>
    </row>
    <row r="162" s="2" customFormat="1" ht="16.5" customHeight="1">
      <c r="A162" s="37"/>
      <c r="B162" s="38"/>
      <c r="C162" s="228" t="s">
        <v>204</v>
      </c>
      <c r="D162" s="228" t="s">
        <v>116</v>
      </c>
      <c r="E162" s="229" t="s">
        <v>205</v>
      </c>
      <c r="F162" s="230" t="s">
        <v>206</v>
      </c>
      <c r="G162" s="231" t="s">
        <v>119</v>
      </c>
      <c r="H162" s="232">
        <v>18</v>
      </c>
      <c r="I162" s="233"/>
      <c r="J162" s="234">
        <f>ROUND(I162*H162,2)</f>
        <v>0</v>
      </c>
      <c r="K162" s="235"/>
      <c r="L162" s="43"/>
      <c r="M162" s="236" t="s">
        <v>1</v>
      </c>
      <c r="N162" s="237" t="s">
        <v>39</v>
      </c>
      <c r="O162" s="90"/>
      <c r="P162" s="238">
        <f>O162*H162</f>
        <v>0</v>
      </c>
      <c r="Q162" s="238">
        <v>0.00014999999999999999</v>
      </c>
      <c r="R162" s="238">
        <f>Q162*H162</f>
        <v>0.0026999999999999997</v>
      </c>
      <c r="S162" s="238">
        <v>0.039559999999999998</v>
      </c>
      <c r="T162" s="239">
        <f>S162*H162</f>
        <v>0.71207999999999994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0" t="s">
        <v>120</v>
      </c>
      <c r="AT162" s="240" t="s">
        <v>116</v>
      </c>
      <c r="AU162" s="240" t="s">
        <v>81</v>
      </c>
      <c r="AY162" s="16" t="s">
        <v>112</v>
      </c>
      <c r="BE162" s="241">
        <f>IF(N162="základní",J162,0)</f>
        <v>0</v>
      </c>
      <c r="BF162" s="241">
        <f>IF(N162="snížená",J162,0)</f>
        <v>0</v>
      </c>
      <c r="BG162" s="241">
        <f>IF(N162="zákl. přenesená",J162,0)</f>
        <v>0</v>
      </c>
      <c r="BH162" s="241">
        <f>IF(N162="sníž. přenesená",J162,0)</f>
        <v>0</v>
      </c>
      <c r="BI162" s="241">
        <f>IF(N162="nulová",J162,0)</f>
        <v>0</v>
      </c>
      <c r="BJ162" s="16" t="s">
        <v>79</v>
      </c>
      <c r="BK162" s="241">
        <f>ROUND(I162*H162,2)</f>
        <v>0</v>
      </c>
      <c r="BL162" s="16" t="s">
        <v>120</v>
      </c>
      <c r="BM162" s="240" t="s">
        <v>207</v>
      </c>
    </row>
    <row r="163" s="2" customFormat="1">
      <c r="A163" s="37"/>
      <c r="B163" s="38"/>
      <c r="C163" s="39"/>
      <c r="D163" s="242" t="s">
        <v>122</v>
      </c>
      <c r="E163" s="39"/>
      <c r="F163" s="243" t="s">
        <v>208</v>
      </c>
      <c r="G163" s="39"/>
      <c r="H163" s="39"/>
      <c r="I163" s="137"/>
      <c r="J163" s="39"/>
      <c r="K163" s="39"/>
      <c r="L163" s="43"/>
      <c r="M163" s="244"/>
      <c r="N163" s="245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122</v>
      </c>
      <c r="AU163" s="16" t="s">
        <v>81</v>
      </c>
    </row>
    <row r="164" s="13" customFormat="1">
      <c r="A164" s="13"/>
      <c r="B164" s="257"/>
      <c r="C164" s="258"/>
      <c r="D164" s="242" t="s">
        <v>164</v>
      </c>
      <c r="E164" s="259" t="s">
        <v>1</v>
      </c>
      <c r="F164" s="260" t="s">
        <v>209</v>
      </c>
      <c r="G164" s="258"/>
      <c r="H164" s="261">
        <v>18</v>
      </c>
      <c r="I164" s="262"/>
      <c r="J164" s="258"/>
      <c r="K164" s="258"/>
      <c r="L164" s="263"/>
      <c r="M164" s="264"/>
      <c r="N164" s="265"/>
      <c r="O164" s="265"/>
      <c r="P164" s="265"/>
      <c r="Q164" s="265"/>
      <c r="R164" s="265"/>
      <c r="S164" s="265"/>
      <c r="T164" s="26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7" t="s">
        <v>164</v>
      </c>
      <c r="AU164" s="267" t="s">
        <v>81</v>
      </c>
      <c r="AV164" s="13" t="s">
        <v>81</v>
      </c>
      <c r="AW164" s="13" t="s">
        <v>31</v>
      </c>
      <c r="AX164" s="13" t="s">
        <v>79</v>
      </c>
      <c r="AY164" s="267" t="s">
        <v>112</v>
      </c>
    </row>
    <row r="165" s="2" customFormat="1" ht="21.75" customHeight="1">
      <c r="A165" s="37"/>
      <c r="B165" s="38"/>
      <c r="C165" s="228" t="s">
        <v>8</v>
      </c>
      <c r="D165" s="228" t="s">
        <v>116</v>
      </c>
      <c r="E165" s="229" t="s">
        <v>210</v>
      </c>
      <c r="F165" s="230" t="s">
        <v>211</v>
      </c>
      <c r="G165" s="231" t="s">
        <v>119</v>
      </c>
      <c r="H165" s="232">
        <v>18</v>
      </c>
      <c r="I165" s="233"/>
      <c r="J165" s="234">
        <f>ROUND(I165*H165,2)</f>
        <v>0</v>
      </c>
      <c r="K165" s="235"/>
      <c r="L165" s="43"/>
      <c r="M165" s="236" t="s">
        <v>1</v>
      </c>
      <c r="N165" s="237" t="s">
        <v>39</v>
      </c>
      <c r="O165" s="90"/>
      <c r="P165" s="238">
        <f>O165*H165</f>
        <v>0</v>
      </c>
      <c r="Q165" s="238">
        <v>0.0115</v>
      </c>
      <c r="R165" s="238">
        <f>Q165*H165</f>
        <v>0.20699999999999999</v>
      </c>
      <c r="S165" s="238">
        <v>0</v>
      </c>
      <c r="T165" s="23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40" t="s">
        <v>120</v>
      </c>
      <c r="AT165" s="240" t="s">
        <v>116</v>
      </c>
      <c r="AU165" s="240" t="s">
        <v>81</v>
      </c>
      <c r="AY165" s="16" t="s">
        <v>112</v>
      </c>
      <c r="BE165" s="241">
        <f>IF(N165="základní",J165,0)</f>
        <v>0</v>
      </c>
      <c r="BF165" s="241">
        <f>IF(N165="snížená",J165,0)</f>
        <v>0</v>
      </c>
      <c r="BG165" s="241">
        <f>IF(N165="zákl. přenesená",J165,0)</f>
        <v>0</v>
      </c>
      <c r="BH165" s="241">
        <f>IF(N165="sníž. přenesená",J165,0)</f>
        <v>0</v>
      </c>
      <c r="BI165" s="241">
        <f>IF(N165="nulová",J165,0)</f>
        <v>0</v>
      </c>
      <c r="BJ165" s="16" t="s">
        <v>79</v>
      </c>
      <c r="BK165" s="241">
        <f>ROUND(I165*H165,2)</f>
        <v>0</v>
      </c>
      <c r="BL165" s="16" t="s">
        <v>120</v>
      </c>
      <c r="BM165" s="240" t="s">
        <v>212</v>
      </c>
    </row>
    <row r="166" s="2" customFormat="1">
      <c r="A166" s="37"/>
      <c r="B166" s="38"/>
      <c r="C166" s="39"/>
      <c r="D166" s="242" t="s">
        <v>122</v>
      </c>
      <c r="E166" s="39"/>
      <c r="F166" s="243" t="s">
        <v>213</v>
      </c>
      <c r="G166" s="39"/>
      <c r="H166" s="39"/>
      <c r="I166" s="137"/>
      <c r="J166" s="39"/>
      <c r="K166" s="39"/>
      <c r="L166" s="43"/>
      <c r="M166" s="244"/>
      <c r="N166" s="245"/>
      <c r="O166" s="90"/>
      <c r="P166" s="90"/>
      <c r="Q166" s="90"/>
      <c r="R166" s="90"/>
      <c r="S166" s="90"/>
      <c r="T166" s="91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122</v>
      </c>
      <c r="AU166" s="16" t="s">
        <v>81</v>
      </c>
    </row>
    <row r="167" s="13" customFormat="1">
      <c r="A167" s="13"/>
      <c r="B167" s="257"/>
      <c r="C167" s="258"/>
      <c r="D167" s="242" t="s">
        <v>164</v>
      </c>
      <c r="E167" s="259" t="s">
        <v>1</v>
      </c>
      <c r="F167" s="260" t="s">
        <v>214</v>
      </c>
      <c r="G167" s="258"/>
      <c r="H167" s="261">
        <v>18</v>
      </c>
      <c r="I167" s="262"/>
      <c r="J167" s="258"/>
      <c r="K167" s="258"/>
      <c r="L167" s="263"/>
      <c r="M167" s="264"/>
      <c r="N167" s="265"/>
      <c r="O167" s="265"/>
      <c r="P167" s="265"/>
      <c r="Q167" s="265"/>
      <c r="R167" s="265"/>
      <c r="S167" s="265"/>
      <c r="T167" s="26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7" t="s">
        <v>164</v>
      </c>
      <c r="AU167" s="267" t="s">
        <v>81</v>
      </c>
      <c r="AV167" s="13" t="s">
        <v>81</v>
      </c>
      <c r="AW167" s="13" t="s">
        <v>31</v>
      </c>
      <c r="AX167" s="13" t="s">
        <v>79</v>
      </c>
      <c r="AY167" s="267" t="s">
        <v>112</v>
      </c>
    </row>
    <row r="168" s="2" customFormat="1" ht="21.75" customHeight="1">
      <c r="A168" s="37"/>
      <c r="B168" s="38"/>
      <c r="C168" s="228" t="s">
        <v>120</v>
      </c>
      <c r="D168" s="228" t="s">
        <v>116</v>
      </c>
      <c r="E168" s="229" t="s">
        <v>215</v>
      </c>
      <c r="F168" s="230" t="s">
        <v>216</v>
      </c>
      <c r="G168" s="231" t="s">
        <v>119</v>
      </c>
      <c r="H168" s="232">
        <v>18</v>
      </c>
      <c r="I168" s="233"/>
      <c r="J168" s="234">
        <f>ROUND(I168*H168,2)</f>
        <v>0</v>
      </c>
      <c r="K168" s="235"/>
      <c r="L168" s="43"/>
      <c r="M168" s="236" t="s">
        <v>1</v>
      </c>
      <c r="N168" s="237" t="s">
        <v>39</v>
      </c>
      <c r="O168" s="90"/>
      <c r="P168" s="238">
        <f>O168*H168</f>
        <v>0</v>
      </c>
      <c r="Q168" s="238">
        <v>0</v>
      </c>
      <c r="R168" s="238">
        <f>Q168*H168</f>
        <v>0</v>
      </c>
      <c r="S168" s="238">
        <v>0</v>
      </c>
      <c r="T168" s="23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0" t="s">
        <v>120</v>
      </c>
      <c r="AT168" s="240" t="s">
        <v>116</v>
      </c>
      <c r="AU168" s="240" t="s">
        <v>81</v>
      </c>
      <c r="AY168" s="16" t="s">
        <v>112</v>
      </c>
      <c r="BE168" s="241">
        <f>IF(N168="základní",J168,0)</f>
        <v>0</v>
      </c>
      <c r="BF168" s="241">
        <f>IF(N168="snížená",J168,0)</f>
        <v>0</v>
      </c>
      <c r="BG168" s="241">
        <f>IF(N168="zákl. přenesená",J168,0)</f>
        <v>0</v>
      </c>
      <c r="BH168" s="241">
        <f>IF(N168="sníž. přenesená",J168,0)</f>
        <v>0</v>
      </c>
      <c r="BI168" s="241">
        <f>IF(N168="nulová",J168,0)</f>
        <v>0</v>
      </c>
      <c r="BJ168" s="16" t="s">
        <v>79</v>
      </c>
      <c r="BK168" s="241">
        <f>ROUND(I168*H168,2)</f>
        <v>0</v>
      </c>
      <c r="BL168" s="16" t="s">
        <v>120</v>
      </c>
      <c r="BM168" s="240" t="s">
        <v>217</v>
      </c>
    </row>
    <row r="169" s="2" customFormat="1">
      <c r="A169" s="37"/>
      <c r="B169" s="38"/>
      <c r="C169" s="39"/>
      <c r="D169" s="242" t="s">
        <v>122</v>
      </c>
      <c r="E169" s="39"/>
      <c r="F169" s="243" t="s">
        <v>218</v>
      </c>
      <c r="G169" s="39"/>
      <c r="H169" s="39"/>
      <c r="I169" s="137"/>
      <c r="J169" s="39"/>
      <c r="K169" s="39"/>
      <c r="L169" s="43"/>
      <c r="M169" s="244"/>
      <c r="N169" s="245"/>
      <c r="O169" s="90"/>
      <c r="P169" s="90"/>
      <c r="Q169" s="90"/>
      <c r="R169" s="90"/>
      <c r="S169" s="90"/>
      <c r="T169" s="91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122</v>
      </c>
      <c r="AU169" s="16" t="s">
        <v>81</v>
      </c>
    </row>
    <row r="170" s="2" customFormat="1" ht="16.5" customHeight="1">
      <c r="A170" s="37"/>
      <c r="B170" s="38"/>
      <c r="C170" s="228" t="s">
        <v>219</v>
      </c>
      <c r="D170" s="228" t="s">
        <v>116</v>
      </c>
      <c r="E170" s="229" t="s">
        <v>220</v>
      </c>
      <c r="F170" s="230" t="s">
        <v>221</v>
      </c>
      <c r="G170" s="231" t="s">
        <v>140</v>
      </c>
      <c r="H170" s="232">
        <v>2</v>
      </c>
      <c r="I170" s="233"/>
      <c r="J170" s="234">
        <f>ROUND(I170*H170,2)</f>
        <v>0</v>
      </c>
      <c r="K170" s="235"/>
      <c r="L170" s="43"/>
      <c r="M170" s="236" t="s">
        <v>1</v>
      </c>
      <c r="N170" s="237" t="s">
        <v>39</v>
      </c>
      <c r="O170" s="90"/>
      <c r="P170" s="238">
        <f>O170*H170</f>
        <v>0</v>
      </c>
      <c r="Q170" s="238">
        <v>0.0031099999999999999</v>
      </c>
      <c r="R170" s="238">
        <f>Q170*H170</f>
        <v>0.0062199999999999998</v>
      </c>
      <c r="S170" s="238">
        <v>0</v>
      </c>
      <c r="T170" s="23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40" t="s">
        <v>120</v>
      </c>
      <c r="AT170" s="240" t="s">
        <v>116</v>
      </c>
      <c r="AU170" s="240" t="s">
        <v>81</v>
      </c>
      <c r="AY170" s="16" t="s">
        <v>112</v>
      </c>
      <c r="BE170" s="241">
        <f>IF(N170="základní",J170,0)</f>
        <v>0</v>
      </c>
      <c r="BF170" s="241">
        <f>IF(N170="snížená",J170,0)</f>
        <v>0</v>
      </c>
      <c r="BG170" s="241">
        <f>IF(N170="zákl. přenesená",J170,0)</f>
        <v>0</v>
      </c>
      <c r="BH170" s="241">
        <f>IF(N170="sníž. přenesená",J170,0)</f>
        <v>0</v>
      </c>
      <c r="BI170" s="241">
        <f>IF(N170="nulová",J170,0)</f>
        <v>0</v>
      </c>
      <c r="BJ170" s="16" t="s">
        <v>79</v>
      </c>
      <c r="BK170" s="241">
        <f>ROUND(I170*H170,2)</f>
        <v>0</v>
      </c>
      <c r="BL170" s="16" t="s">
        <v>120</v>
      </c>
      <c r="BM170" s="240" t="s">
        <v>222</v>
      </c>
    </row>
    <row r="171" s="2" customFormat="1">
      <c r="A171" s="37"/>
      <c r="B171" s="38"/>
      <c r="C171" s="39"/>
      <c r="D171" s="242" t="s">
        <v>122</v>
      </c>
      <c r="E171" s="39"/>
      <c r="F171" s="243" t="s">
        <v>223</v>
      </c>
      <c r="G171" s="39"/>
      <c r="H171" s="39"/>
      <c r="I171" s="137"/>
      <c r="J171" s="39"/>
      <c r="K171" s="39"/>
      <c r="L171" s="43"/>
      <c r="M171" s="244"/>
      <c r="N171" s="245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122</v>
      </c>
      <c r="AU171" s="16" t="s">
        <v>81</v>
      </c>
    </row>
    <row r="172" s="2" customFormat="1" ht="21.75" customHeight="1">
      <c r="A172" s="37"/>
      <c r="B172" s="38"/>
      <c r="C172" s="228" t="s">
        <v>224</v>
      </c>
      <c r="D172" s="228" t="s">
        <v>116</v>
      </c>
      <c r="E172" s="229" t="s">
        <v>225</v>
      </c>
      <c r="F172" s="230" t="s">
        <v>226</v>
      </c>
      <c r="G172" s="231" t="s">
        <v>140</v>
      </c>
      <c r="H172" s="232">
        <v>2</v>
      </c>
      <c r="I172" s="233"/>
      <c r="J172" s="234">
        <f>ROUND(I172*H172,2)</f>
        <v>0</v>
      </c>
      <c r="K172" s="235"/>
      <c r="L172" s="43"/>
      <c r="M172" s="236" t="s">
        <v>1</v>
      </c>
      <c r="N172" s="237" t="s">
        <v>39</v>
      </c>
      <c r="O172" s="90"/>
      <c r="P172" s="238">
        <f>O172*H172</f>
        <v>0</v>
      </c>
      <c r="Q172" s="238">
        <v>0.00175</v>
      </c>
      <c r="R172" s="238">
        <f>Q172*H172</f>
        <v>0.0035000000000000001</v>
      </c>
      <c r="S172" s="238">
        <v>0</v>
      </c>
      <c r="T172" s="23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40" t="s">
        <v>120</v>
      </c>
      <c r="AT172" s="240" t="s">
        <v>116</v>
      </c>
      <c r="AU172" s="240" t="s">
        <v>81</v>
      </c>
      <c r="AY172" s="16" t="s">
        <v>112</v>
      </c>
      <c r="BE172" s="241">
        <f>IF(N172="základní",J172,0)</f>
        <v>0</v>
      </c>
      <c r="BF172" s="241">
        <f>IF(N172="snížená",J172,0)</f>
        <v>0</v>
      </c>
      <c r="BG172" s="241">
        <f>IF(N172="zákl. přenesená",J172,0)</f>
        <v>0</v>
      </c>
      <c r="BH172" s="241">
        <f>IF(N172="sníž. přenesená",J172,0)</f>
        <v>0</v>
      </c>
      <c r="BI172" s="241">
        <f>IF(N172="nulová",J172,0)</f>
        <v>0</v>
      </c>
      <c r="BJ172" s="16" t="s">
        <v>79</v>
      </c>
      <c r="BK172" s="241">
        <f>ROUND(I172*H172,2)</f>
        <v>0</v>
      </c>
      <c r="BL172" s="16" t="s">
        <v>120</v>
      </c>
      <c r="BM172" s="240" t="s">
        <v>227</v>
      </c>
    </row>
    <row r="173" s="2" customFormat="1">
      <c r="A173" s="37"/>
      <c r="B173" s="38"/>
      <c r="C173" s="39"/>
      <c r="D173" s="242" t="s">
        <v>122</v>
      </c>
      <c r="E173" s="39"/>
      <c r="F173" s="243" t="s">
        <v>228</v>
      </c>
      <c r="G173" s="39"/>
      <c r="H173" s="39"/>
      <c r="I173" s="137"/>
      <c r="J173" s="39"/>
      <c r="K173" s="39"/>
      <c r="L173" s="43"/>
      <c r="M173" s="244"/>
      <c r="N173" s="245"/>
      <c r="O173" s="90"/>
      <c r="P173" s="90"/>
      <c r="Q173" s="90"/>
      <c r="R173" s="90"/>
      <c r="S173" s="90"/>
      <c r="T173" s="91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6" t="s">
        <v>122</v>
      </c>
      <c r="AU173" s="16" t="s">
        <v>81</v>
      </c>
    </row>
    <row r="174" s="2" customFormat="1" ht="21.75" customHeight="1">
      <c r="A174" s="37"/>
      <c r="B174" s="38"/>
      <c r="C174" s="228" t="s">
        <v>229</v>
      </c>
      <c r="D174" s="228" t="s">
        <v>116</v>
      </c>
      <c r="E174" s="229" t="s">
        <v>230</v>
      </c>
      <c r="F174" s="230" t="s">
        <v>231</v>
      </c>
      <c r="G174" s="231" t="s">
        <v>232</v>
      </c>
      <c r="H174" s="232">
        <v>50</v>
      </c>
      <c r="I174" s="233"/>
      <c r="J174" s="234">
        <f>ROUND(I174*H174,2)</f>
        <v>0</v>
      </c>
      <c r="K174" s="235"/>
      <c r="L174" s="43"/>
      <c r="M174" s="236" t="s">
        <v>1</v>
      </c>
      <c r="N174" s="237" t="s">
        <v>39</v>
      </c>
      <c r="O174" s="90"/>
      <c r="P174" s="238">
        <f>O174*H174</f>
        <v>0</v>
      </c>
      <c r="Q174" s="238">
        <v>0</v>
      </c>
      <c r="R174" s="238">
        <f>Q174*H174</f>
        <v>0</v>
      </c>
      <c r="S174" s="238">
        <v>0</v>
      </c>
      <c r="T174" s="23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40" t="s">
        <v>120</v>
      </c>
      <c r="AT174" s="240" t="s">
        <v>116</v>
      </c>
      <c r="AU174" s="240" t="s">
        <v>81</v>
      </c>
      <c r="AY174" s="16" t="s">
        <v>112</v>
      </c>
      <c r="BE174" s="241">
        <f>IF(N174="základní",J174,0)</f>
        <v>0</v>
      </c>
      <c r="BF174" s="241">
        <f>IF(N174="snížená",J174,0)</f>
        <v>0</v>
      </c>
      <c r="BG174" s="241">
        <f>IF(N174="zákl. přenesená",J174,0)</f>
        <v>0</v>
      </c>
      <c r="BH174" s="241">
        <f>IF(N174="sníž. přenesená",J174,0)</f>
        <v>0</v>
      </c>
      <c r="BI174" s="241">
        <f>IF(N174="nulová",J174,0)</f>
        <v>0</v>
      </c>
      <c r="BJ174" s="16" t="s">
        <v>79</v>
      </c>
      <c r="BK174" s="241">
        <f>ROUND(I174*H174,2)</f>
        <v>0</v>
      </c>
      <c r="BL174" s="16" t="s">
        <v>120</v>
      </c>
      <c r="BM174" s="240" t="s">
        <v>233</v>
      </c>
    </row>
    <row r="175" s="2" customFormat="1">
      <c r="A175" s="37"/>
      <c r="B175" s="38"/>
      <c r="C175" s="39"/>
      <c r="D175" s="242" t="s">
        <v>122</v>
      </c>
      <c r="E175" s="39"/>
      <c r="F175" s="243" t="s">
        <v>231</v>
      </c>
      <c r="G175" s="39"/>
      <c r="H175" s="39"/>
      <c r="I175" s="137"/>
      <c r="J175" s="39"/>
      <c r="K175" s="39"/>
      <c r="L175" s="43"/>
      <c r="M175" s="244"/>
      <c r="N175" s="245"/>
      <c r="O175" s="90"/>
      <c r="P175" s="90"/>
      <c r="Q175" s="90"/>
      <c r="R175" s="90"/>
      <c r="S175" s="90"/>
      <c r="T175" s="91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122</v>
      </c>
      <c r="AU175" s="16" t="s">
        <v>81</v>
      </c>
    </row>
    <row r="176" s="2" customFormat="1" ht="33" customHeight="1">
      <c r="A176" s="37"/>
      <c r="B176" s="38"/>
      <c r="C176" s="228" t="s">
        <v>234</v>
      </c>
      <c r="D176" s="228" t="s">
        <v>116</v>
      </c>
      <c r="E176" s="229" t="s">
        <v>235</v>
      </c>
      <c r="F176" s="230" t="s">
        <v>236</v>
      </c>
      <c r="G176" s="231" t="s">
        <v>140</v>
      </c>
      <c r="H176" s="232">
        <v>1</v>
      </c>
      <c r="I176" s="233"/>
      <c r="J176" s="234">
        <f>ROUND(I176*H176,2)</f>
        <v>0</v>
      </c>
      <c r="K176" s="235"/>
      <c r="L176" s="43"/>
      <c r="M176" s="236" t="s">
        <v>1</v>
      </c>
      <c r="N176" s="237" t="s">
        <v>39</v>
      </c>
      <c r="O176" s="90"/>
      <c r="P176" s="238">
        <f>O176*H176</f>
        <v>0</v>
      </c>
      <c r="Q176" s="238">
        <v>0</v>
      </c>
      <c r="R176" s="238">
        <f>Q176*H176</f>
        <v>0</v>
      </c>
      <c r="S176" s="238">
        <v>0</v>
      </c>
      <c r="T176" s="23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40" t="s">
        <v>120</v>
      </c>
      <c r="AT176" s="240" t="s">
        <v>116</v>
      </c>
      <c r="AU176" s="240" t="s">
        <v>81</v>
      </c>
      <c r="AY176" s="16" t="s">
        <v>112</v>
      </c>
      <c r="BE176" s="241">
        <f>IF(N176="základní",J176,0)</f>
        <v>0</v>
      </c>
      <c r="BF176" s="241">
        <f>IF(N176="snížená",J176,0)</f>
        <v>0</v>
      </c>
      <c r="BG176" s="241">
        <f>IF(N176="zákl. přenesená",J176,0)</f>
        <v>0</v>
      </c>
      <c r="BH176" s="241">
        <f>IF(N176="sníž. přenesená",J176,0)</f>
        <v>0</v>
      </c>
      <c r="BI176" s="241">
        <f>IF(N176="nulová",J176,0)</f>
        <v>0</v>
      </c>
      <c r="BJ176" s="16" t="s">
        <v>79</v>
      </c>
      <c r="BK176" s="241">
        <f>ROUND(I176*H176,2)</f>
        <v>0</v>
      </c>
      <c r="BL176" s="16" t="s">
        <v>120</v>
      </c>
      <c r="BM176" s="240" t="s">
        <v>237</v>
      </c>
    </row>
    <row r="177" s="2" customFormat="1">
      <c r="A177" s="37"/>
      <c r="B177" s="38"/>
      <c r="C177" s="39"/>
      <c r="D177" s="242" t="s">
        <v>122</v>
      </c>
      <c r="E177" s="39"/>
      <c r="F177" s="243" t="s">
        <v>238</v>
      </c>
      <c r="G177" s="39"/>
      <c r="H177" s="39"/>
      <c r="I177" s="137"/>
      <c r="J177" s="39"/>
      <c r="K177" s="39"/>
      <c r="L177" s="43"/>
      <c r="M177" s="244"/>
      <c r="N177" s="245"/>
      <c r="O177" s="90"/>
      <c r="P177" s="90"/>
      <c r="Q177" s="90"/>
      <c r="R177" s="90"/>
      <c r="S177" s="90"/>
      <c r="T177" s="91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6" t="s">
        <v>122</v>
      </c>
      <c r="AU177" s="16" t="s">
        <v>81</v>
      </c>
    </row>
    <row r="178" s="12" customFormat="1" ht="22.8" customHeight="1">
      <c r="A178" s="12"/>
      <c r="B178" s="212"/>
      <c r="C178" s="213"/>
      <c r="D178" s="214" t="s">
        <v>73</v>
      </c>
      <c r="E178" s="226" t="s">
        <v>239</v>
      </c>
      <c r="F178" s="226" t="s">
        <v>240</v>
      </c>
      <c r="G178" s="213"/>
      <c r="H178" s="213"/>
      <c r="I178" s="216"/>
      <c r="J178" s="227">
        <f>BK178</f>
        <v>0</v>
      </c>
      <c r="K178" s="213"/>
      <c r="L178" s="218"/>
      <c r="M178" s="219"/>
      <c r="N178" s="220"/>
      <c r="O178" s="220"/>
      <c r="P178" s="221">
        <f>SUM(P179:P201)</f>
        <v>0</v>
      </c>
      <c r="Q178" s="220"/>
      <c r="R178" s="221">
        <f>SUM(R179:R201)</f>
        <v>0.16387000000000002</v>
      </c>
      <c r="S178" s="220"/>
      <c r="T178" s="222">
        <f>SUM(T179:T201)</f>
        <v>0.21207999999999999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3" t="s">
        <v>81</v>
      </c>
      <c r="AT178" s="224" t="s">
        <v>73</v>
      </c>
      <c r="AU178" s="224" t="s">
        <v>79</v>
      </c>
      <c r="AY178" s="223" t="s">
        <v>112</v>
      </c>
      <c r="BK178" s="225">
        <f>SUM(BK179:BK201)</f>
        <v>0</v>
      </c>
    </row>
    <row r="179" s="2" customFormat="1" ht="21.75" customHeight="1">
      <c r="A179" s="37"/>
      <c r="B179" s="38"/>
      <c r="C179" s="228" t="s">
        <v>241</v>
      </c>
      <c r="D179" s="228" t="s">
        <v>116</v>
      </c>
      <c r="E179" s="229" t="s">
        <v>242</v>
      </c>
      <c r="F179" s="230" t="s">
        <v>243</v>
      </c>
      <c r="G179" s="231" t="s">
        <v>140</v>
      </c>
      <c r="H179" s="232">
        <v>2</v>
      </c>
      <c r="I179" s="233"/>
      <c r="J179" s="234">
        <f>ROUND(I179*H179,2)</f>
        <v>0</v>
      </c>
      <c r="K179" s="235"/>
      <c r="L179" s="43"/>
      <c r="M179" s="236" t="s">
        <v>1</v>
      </c>
      <c r="N179" s="237" t="s">
        <v>39</v>
      </c>
      <c r="O179" s="90"/>
      <c r="P179" s="238">
        <f>O179*H179</f>
        <v>0</v>
      </c>
      <c r="Q179" s="238">
        <v>2.0000000000000002E-05</v>
      </c>
      <c r="R179" s="238">
        <f>Q179*H179</f>
        <v>4.0000000000000003E-05</v>
      </c>
      <c r="S179" s="238">
        <v>0.083000000000000004</v>
      </c>
      <c r="T179" s="239">
        <f>S179*H179</f>
        <v>0.16600000000000001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40" t="s">
        <v>120</v>
      </c>
      <c r="AT179" s="240" t="s">
        <v>116</v>
      </c>
      <c r="AU179" s="240" t="s">
        <v>81</v>
      </c>
      <c r="AY179" s="16" t="s">
        <v>112</v>
      </c>
      <c r="BE179" s="241">
        <f>IF(N179="základní",J179,0)</f>
        <v>0</v>
      </c>
      <c r="BF179" s="241">
        <f>IF(N179="snížená",J179,0)</f>
        <v>0</v>
      </c>
      <c r="BG179" s="241">
        <f>IF(N179="zákl. přenesená",J179,0)</f>
        <v>0</v>
      </c>
      <c r="BH179" s="241">
        <f>IF(N179="sníž. přenesená",J179,0)</f>
        <v>0</v>
      </c>
      <c r="BI179" s="241">
        <f>IF(N179="nulová",J179,0)</f>
        <v>0</v>
      </c>
      <c r="BJ179" s="16" t="s">
        <v>79</v>
      </c>
      <c r="BK179" s="241">
        <f>ROUND(I179*H179,2)</f>
        <v>0</v>
      </c>
      <c r="BL179" s="16" t="s">
        <v>120</v>
      </c>
      <c r="BM179" s="240" t="s">
        <v>244</v>
      </c>
    </row>
    <row r="180" s="2" customFormat="1">
      <c r="A180" s="37"/>
      <c r="B180" s="38"/>
      <c r="C180" s="39"/>
      <c r="D180" s="242" t="s">
        <v>122</v>
      </c>
      <c r="E180" s="39"/>
      <c r="F180" s="243" t="s">
        <v>245</v>
      </c>
      <c r="G180" s="39"/>
      <c r="H180" s="39"/>
      <c r="I180" s="137"/>
      <c r="J180" s="39"/>
      <c r="K180" s="39"/>
      <c r="L180" s="43"/>
      <c r="M180" s="244"/>
      <c r="N180" s="245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122</v>
      </c>
      <c r="AU180" s="16" t="s">
        <v>81</v>
      </c>
    </row>
    <row r="181" s="2" customFormat="1" ht="21.75" customHeight="1">
      <c r="A181" s="37"/>
      <c r="B181" s="38"/>
      <c r="C181" s="228" t="s">
        <v>246</v>
      </c>
      <c r="D181" s="228" t="s">
        <v>116</v>
      </c>
      <c r="E181" s="229" t="s">
        <v>247</v>
      </c>
      <c r="F181" s="230" t="s">
        <v>248</v>
      </c>
      <c r="G181" s="231" t="s">
        <v>173</v>
      </c>
      <c r="H181" s="232">
        <v>2</v>
      </c>
      <c r="I181" s="233"/>
      <c r="J181" s="234">
        <f>ROUND(I181*H181,2)</f>
        <v>0</v>
      </c>
      <c r="K181" s="235"/>
      <c r="L181" s="43"/>
      <c r="M181" s="236" t="s">
        <v>1</v>
      </c>
      <c r="N181" s="237" t="s">
        <v>39</v>
      </c>
      <c r="O181" s="90"/>
      <c r="P181" s="238">
        <f>O181*H181</f>
        <v>0</v>
      </c>
      <c r="Q181" s="238">
        <v>0.01558</v>
      </c>
      <c r="R181" s="238">
        <f>Q181*H181</f>
        <v>0.03116</v>
      </c>
      <c r="S181" s="238">
        <v>0</v>
      </c>
      <c r="T181" s="23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40" t="s">
        <v>120</v>
      </c>
      <c r="AT181" s="240" t="s">
        <v>116</v>
      </c>
      <c r="AU181" s="240" t="s">
        <v>81</v>
      </c>
      <c r="AY181" s="16" t="s">
        <v>112</v>
      </c>
      <c r="BE181" s="241">
        <f>IF(N181="základní",J181,0)</f>
        <v>0</v>
      </c>
      <c r="BF181" s="241">
        <f>IF(N181="snížená",J181,0)</f>
        <v>0</v>
      </c>
      <c r="BG181" s="241">
        <f>IF(N181="zákl. přenesená",J181,0)</f>
        <v>0</v>
      </c>
      <c r="BH181" s="241">
        <f>IF(N181="sníž. přenesená",J181,0)</f>
        <v>0</v>
      </c>
      <c r="BI181" s="241">
        <f>IF(N181="nulová",J181,0)</f>
        <v>0</v>
      </c>
      <c r="BJ181" s="16" t="s">
        <v>79</v>
      </c>
      <c r="BK181" s="241">
        <f>ROUND(I181*H181,2)</f>
        <v>0</v>
      </c>
      <c r="BL181" s="16" t="s">
        <v>120</v>
      </c>
      <c r="BM181" s="240" t="s">
        <v>249</v>
      </c>
    </row>
    <row r="182" s="2" customFormat="1">
      <c r="A182" s="37"/>
      <c r="B182" s="38"/>
      <c r="C182" s="39"/>
      <c r="D182" s="242" t="s">
        <v>122</v>
      </c>
      <c r="E182" s="39"/>
      <c r="F182" s="243" t="s">
        <v>250</v>
      </c>
      <c r="G182" s="39"/>
      <c r="H182" s="39"/>
      <c r="I182" s="137"/>
      <c r="J182" s="39"/>
      <c r="K182" s="39"/>
      <c r="L182" s="43"/>
      <c r="M182" s="244"/>
      <c r="N182" s="245"/>
      <c r="O182" s="90"/>
      <c r="P182" s="90"/>
      <c r="Q182" s="90"/>
      <c r="R182" s="90"/>
      <c r="S182" s="90"/>
      <c r="T182" s="91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122</v>
      </c>
      <c r="AU182" s="16" t="s">
        <v>81</v>
      </c>
    </row>
    <row r="183" s="2" customFormat="1" ht="16.5" customHeight="1">
      <c r="A183" s="37"/>
      <c r="B183" s="38"/>
      <c r="C183" s="228" t="s">
        <v>251</v>
      </c>
      <c r="D183" s="228" t="s">
        <v>116</v>
      </c>
      <c r="E183" s="229" t="s">
        <v>252</v>
      </c>
      <c r="F183" s="230" t="s">
        <v>253</v>
      </c>
      <c r="G183" s="231" t="s">
        <v>173</v>
      </c>
      <c r="H183" s="232">
        <v>6</v>
      </c>
      <c r="I183" s="233"/>
      <c r="J183" s="234">
        <f>ROUND(I183*H183,2)</f>
        <v>0</v>
      </c>
      <c r="K183" s="235"/>
      <c r="L183" s="43"/>
      <c r="M183" s="236" t="s">
        <v>1</v>
      </c>
      <c r="N183" s="237" t="s">
        <v>39</v>
      </c>
      <c r="O183" s="90"/>
      <c r="P183" s="238">
        <f>O183*H183</f>
        <v>0</v>
      </c>
      <c r="Q183" s="238">
        <v>0.019640000000000001</v>
      </c>
      <c r="R183" s="238">
        <f>Q183*H183</f>
        <v>0.11784</v>
      </c>
      <c r="S183" s="238">
        <v>0</v>
      </c>
      <c r="T183" s="23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40" t="s">
        <v>120</v>
      </c>
      <c r="AT183" s="240" t="s">
        <v>116</v>
      </c>
      <c r="AU183" s="240" t="s">
        <v>81</v>
      </c>
      <c r="AY183" s="16" t="s">
        <v>112</v>
      </c>
      <c r="BE183" s="241">
        <f>IF(N183="základní",J183,0)</f>
        <v>0</v>
      </c>
      <c r="BF183" s="241">
        <f>IF(N183="snížená",J183,0)</f>
        <v>0</v>
      </c>
      <c r="BG183" s="241">
        <f>IF(N183="zákl. přenesená",J183,0)</f>
        <v>0</v>
      </c>
      <c r="BH183" s="241">
        <f>IF(N183="sníž. přenesená",J183,0)</f>
        <v>0</v>
      </c>
      <c r="BI183" s="241">
        <f>IF(N183="nulová",J183,0)</f>
        <v>0</v>
      </c>
      <c r="BJ183" s="16" t="s">
        <v>79</v>
      </c>
      <c r="BK183" s="241">
        <f>ROUND(I183*H183,2)</f>
        <v>0</v>
      </c>
      <c r="BL183" s="16" t="s">
        <v>120</v>
      </c>
      <c r="BM183" s="240" t="s">
        <v>254</v>
      </c>
    </row>
    <row r="184" s="2" customFormat="1">
      <c r="A184" s="37"/>
      <c r="B184" s="38"/>
      <c r="C184" s="39"/>
      <c r="D184" s="242" t="s">
        <v>122</v>
      </c>
      <c r="E184" s="39"/>
      <c r="F184" s="243" t="s">
        <v>255</v>
      </c>
      <c r="G184" s="39"/>
      <c r="H184" s="39"/>
      <c r="I184" s="137"/>
      <c r="J184" s="39"/>
      <c r="K184" s="39"/>
      <c r="L184" s="43"/>
      <c r="M184" s="244"/>
      <c r="N184" s="245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122</v>
      </c>
      <c r="AU184" s="16" t="s">
        <v>81</v>
      </c>
    </row>
    <row r="185" s="2" customFormat="1" ht="16.5" customHeight="1">
      <c r="A185" s="37"/>
      <c r="B185" s="38"/>
      <c r="C185" s="228" t="s">
        <v>256</v>
      </c>
      <c r="D185" s="228" t="s">
        <v>116</v>
      </c>
      <c r="E185" s="229" t="s">
        <v>257</v>
      </c>
      <c r="F185" s="230" t="s">
        <v>258</v>
      </c>
      <c r="G185" s="231" t="s">
        <v>140</v>
      </c>
      <c r="H185" s="232">
        <v>6</v>
      </c>
      <c r="I185" s="233"/>
      <c r="J185" s="234">
        <f>ROUND(I185*H185,2)</f>
        <v>0</v>
      </c>
      <c r="K185" s="235"/>
      <c r="L185" s="43"/>
      <c r="M185" s="236" t="s">
        <v>1</v>
      </c>
      <c r="N185" s="237" t="s">
        <v>39</v>
      </c>
      <c r="O185" s="90"/>
      <c r="P185" s="238">
        <f>O185*H185</f>
        <v>0</v>
      </c>
      <c r="Q185" s="238">
        <v>0.00016000000000000001</v>
      </c>
      <c r="R185" s="238">
        <f>Q185*H185</f>
        <v>0.00096000000000000013</v>
      </c>
      <c r="S185" s="238">
        <v>0.0049699999999999996</v>
      </c>
      <c r="T185" s="239">
        <f>S185*H185</f>
        <v>0.029819999999999999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40" t="s">
        <v>120</v>
      </c>
      <c r="AT185" s="240" t="s">
        <v>116</v>
      </c>
      <c r="AU185" s="240" t="s">
        <v>81</v>
      </c>
      <c r="AY185" s="16" t="s">
        <v>112</v>
      </c>
      <c r="BE185" s="241">
        <f>IF(N185="základní",J185,0)</f>
        <v>0</v>
      </c>
      <c r="BF185" s="241">
        <f>IF(N185="snížená",J185,0)</f>
        <v>0</v>
      </c>
      <c r="BG185" s="241">
        <f>IF(N185="zákl. přenesená",J185,0)</f>
        <v>0</v>
      </c>
      <c r="BH185" s="241">
        <f>IF(N185="sníž. přenesená",J185,0)</f>
        <v>0</v>
      </c>
      <c r="BI185" s="241">
        <f>IF(N185="nulová",J185,0)</f>
        <v>0</v>
      </c>
      <c r="BJ185" s="16" t="s">
        <v>79</v>
      </c>
      <c r="BK185" s="241">
        <f>ROUND(I185*H185,2)</f>
        <v>0</v>
      </c>
      <c r="BL185" s="16" t="s">
        <v>120</v>
      </c>
      <c r="BM185" s="240" t="s">
        <v>259</v>
      </c>
    </row>
    <row r="186" s="2" customFormat="1">
      <c r="A186" s="37"/>
      <c r="B186" s="38"/>
      <c r="C186" s="39"/>
      <c r="D186" s="242" t="s">
        <v>122</v>
      </c>
      <c r="E186" s="39"/>
      <c r="F186" s="243" t="s">
        <v>260</v>
      </c>
      <c r="G186" s="39"/>
      <c r="H186" s="39"/>
      <c r="I186" s="137"/>
      <c r="J186" s="39"/>
      <c r="K186" s="39"/>
      <c r="L186" s="43"/>
      <c r="M186" s="244"/>
      <c r="N186" s="245"/>
      <c r="O186" s="90"/>
      <c r="P186" s="90"/>
      <c r="Q186" s="90"/>
      <c r="R186" s="90"/>
      <c r="S186" s="90"/>
      <c r="T186" s="91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T186" s="16" t="s">
        <v>122</v>
      </c>
      <c r="AU186" s="16" t="s">
        <v>81</v>
      </c>
    </row>
    <row r="187" s="13" customFormat="1">
      <c r="A187" s="13"/>
      <c r="B187" s="257"/>
      <c r="C187" s="258"/>
      <c r="D187" s="242" t="s">
        <v>164</v>
      </c>
      <c r="E187" s="259" t="s">
        <v>1</v>
      </c>
      <c r="F187" s="260" t="s">
        <v>165</v>
      </c>
      <c r="G187" s="258"/>
      <c r="H187" s="261">
        <v>6</v>
      </c>
      <c r="I187" s="262"/>
      <c r="J187" s="258"/>
      <c r="K187" s="258"/>
      <c r="L187" s="263"/>
      <c r="M187" s="264"/>
      <c r="N187" s="265"/>
      <c r="O187" s="265"/>
      <c r="P187" s="265"/>
      <c r="Q187" s="265"/>
      <c r="R187" s="265"/>
      <c r="S187" s="265"/>
      <c r="T187" s="26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7" t="s">
        <v>164</v>
      </c>
      <c r="AU187" s="267" t="s">
        <v>81</v>
      </c>
      <c r="AV187" s="13" t="s">
        <v>81</v>
      </c>
      <c r="AW187" s="13" t="s">
        <v>31</v>
      </c>
      <c r="AX187" s="13" t="s">
        <v>79</v>
      </c>
      <c r="AY187" s="267" t="s">
        <v>112</v>
      </c>
    </row>
    <row r="188" s="2" customFormat="1" ht="21.75" customHeight="1">
      <c r="A188" s="37"/>
      <c r="B188" s="38"/>
      <c r="C188" s="228" t="s">
        <v>261</v>
      </c>
      <c r="D188" s="228" t="s">
        <v>116</v>
      </c>
      <c r="E188" s="229" t="s">
        <v>262</v>
      </c>
      <c r="F188" s="230" t="s">
        <v>263</v>
      </c>
      <c r="G188" s="231" t="s">
        <v>140</v>
      </c>
      <c r="H188" s="232">
        <v>6</v>
      </c>
      <c r="I188" s="233"/>
      <c r="J188" s="234">
        <f>ROUND(I188*H188,2)</f>
        <v>0</v>
      </c>
      <c r="K188" s="235"/>
      <c r="L188" s="43"/>
      <c r="M188" s="236" t="s">
        <v>1</v>
      </c>
      <c r="N188" s="237" t="s">
        <v>39</v>
      </c>
      <c r="O188" s="90"/>
      <c r="P188" s="238">
        <f>O188*H188</f>
        <v>0</v>
      </c>
      <c r="Q188" s="238">
        <v>0.00024000000000000001</v>
      </c>
      <c r="R188" s="238">
        <f>Q188*H188</f>
        <v>0.0014400000000000001</v>
      </c>
      <c r="S188" s="238">
        <v>0</v>
      </c>
      <c r="T188" s="23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40" t="s">
        <v>120</v>
      </c>
      <c r="AT188" s="240" t="s">
        <v>116</v>
      </c>
      <c r="AU188" s="240" t="s">
        <v>81</v>
      </c>
      <c r="AY188" s="16" t="s">
        <v>112</v>
      </c>
      <c r="BE188" s="241">
        <f>IF(N188="základní",J188,0)</f>
        <v>0</v>
      </c>
      <c r="BF188" s="241">
        <f>IF(N188="snížená",J188,0)</f>
        <v>0</v>
      </c>
      <c r="BG188" s="241">
        <f>IF(N188="zákl. přenesená",J188,0)</f>
        <v>0</v>
      </c>
      <c r="BH188" s="241">
        <f>IF(N188="sníž. přenesená",J188,0)</f>
        <v>0</v>
      </c>
      <c r="BI188" s="241">
        <f>IF(N188="nulová",J188,0)</f>
        <v>0</v>
      </c>
      <c r="BJ188" s="16" t="s">
        <v>79</v>
      </c>
      <c r="BK188" s="241">
        <f>ROUND(I188*H188,2)</f>
        <v>0</v>
      </c>
      <c r="BL188" s="16" t="s">
        <v>120</v>
      </c>
      <c r="BM188" s="240" t="s">
        <v>264</v>
      </c>
    </row>
    <row r="189" s="2" customFormat="1">
      <c r="A189" s="37"/>
      <c r="B189" s="38"/>
      <c r="C189" s="39"/>
      <c r="D189" s="242" t="s">
        <v>122</v>
      </c>
      <c r="E189" s="39"/>
      <c r="F189" s="243" t="s">
        <v>265</v>
      </c>
      <c r="G189" s="39"/>
      <c r="H189" s="39"/>
      <c r="I189" s="137"/>
      <c r="J189" s="39"/>
      <c r="K189" s="39"/>
      <c r="L189" s="43"/>
      <c r="M189" s="244"/>
      <c r="N189" s="245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122</v>
      </c>
      <c r="AU189" s="16" t="s">
        <v>81</v>
      </c>
    </row>
    <row r="190" s="2" customFormat="1" ht="21.75" customHeight="1">
      <c r="A190" s="37"/>
      <c r="B190" s="38"/>
      <c r="C190" s="228" t="s">
        <v>266</v>
      </c>
      <c r="D190" s="228" t="s">
        <v>116</v>
      </c>
      <c r="E190" s="229" t="s">
        <v>267</v>
      </c>
      <c r="F190" s="230" t="s">
        <v>268</v>
      </c>
      <c r="G190" s="231" t="s">
        <v>140</v>
      </c>
      <c r="H190" s="232">
        <v>6</v>
      </c>
      <c r="I190" s="233"/>
      <c r="J190" s="234">
        <f>ROUND(I190*H190,2)</f>
        <v>0</v>
      </c>
      <c r="K190" s="235"/>
      <c r="L190" s="43"/>
      <c r="M190" s="236" t="s">
        <v>1</v>
      </c>
      <c r="N190" s="237" t="s">
        <v>39</v>
      </c>
      <c r="O190" s="90"/>
      <c r="P190" s="238">
        <f>O190*H190</f>
        <v>0</v>
      </c>
      <c r="Q190" s="238">
        <v>1.0000000000000001E-05</v>
      </c>
      <c r="R190" s="238">
        <f>Q190*H190</f>
        <v>6.0000000000000008E-05</v>
      </c>
      <c r="S190" s="238">
        <v>0.0027100000000000002</v>
      </c>
      <c r="T190" s="239">
        <f>S190*H190</f>
        <v>0.01626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40" t="s">
        <v>120</v>
      </c>
      <c r="AT190" s="240" t="s">
        <v>116</v>
      </c>
      <c r="AU190" s="240" t="s">
        <v>81</v>
      </c>
      <c r="AY190" s="16" t="s">
        <v>112</v>
      </c>
      <c r="BE190" s="241">
        <f>IF(N190="základní",J190,0)</f>
        <v>0</v>
      </c>
      <c r="BF190" s="241">
        <f>IF(N190="snížená",J190,0)</f>
        <v>0</v>
      </c>
      <c r="BG190" s="241">
        <f>IF(N190="zákl. přenesená",J190,0)</f>
        <v>0</v>
      </c>
      <c r="BH190" s="241">
        <f>IF(N190="sníž. přenesená",J190,0)</f>
        <v>0</v>
      </c>
      <c r="BI190" s="241">
        <f>IF(N190="nulová",J190,0)</f>
        <v>0</v>
      </c>
      <c r="BJ190" s="16" t="s">
        <v>79</v>
      </c>
      <c r="BK190" s="241">
        <f>ROUND(I190*H190,2)</f>
        <v>0</v>
      </c>
      <c r="BL190" s="16" t="s">
        <v>120</v>
      </c>
      <c r="BM190" s="240" t="s">
        <v>269</v>
      </c>
    </row>
    <row r="191" s="2" customFormat="1">
      <c r="A191" s="37"/>
      <c r="B191" s="38"/>
      <c r="C191" s="39"/>
      <c r="D191" s="242" t="s">
        <v>122</v>
      </c>
      <c r="E191" s="39"/>
      <c r="F191" s="243" t="s">
        <v>270</v>
      </c>
      <c r="G191" s="39"/>
      <c r="H191" s="39"/>
      <c r="I191" s="137"/>
      <c r="J191" s="39"/>
      <c r="K191" s="39"/>
      <c r="L191" s="43"/>
      <c r="M191" s="244"/>
      <c r="N191" s="245"/>
      <c r="O191" s="90"/>
      <c r="P191" s="90"/>
      <c r="Q191" s="90"/>
      <c r="R191" s="90"/>
      <c r="S191" s="90"/>
      <c r="T191" s="91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122</v>
      </c>
      <c r="AU191" s="16" t="s">
        <v>81</v>
      </c>
    </row>
    <row r="192" s="2" customFormat="1" ht="21.75" customHeight="1">
      <c r="A192" s="37"/>
      <c r="B192" s="38"/>
      <c r="C192" s="228" t="s">
        <v>271</v>
      </c>
      <c r="D192" s="228" t="s">
        <v>116</v>
      </c>
      <c r="E192" s="229" t="s">
        <v>272</v>
      </c>
      <c r="F192" s="230" t="s">
        <v>273</v>
      </c>
      <c r="G192" s="231" t="s">
        <v>140</v>
      </c>
      <c r="H192" s="232">
        <v>5</v>
      </c>
      <c r="I192" s="233"/>
      <c r="J192" s="234">
        <f>ROUND(I192*H192,2)</f>
        <v>0</v>
      </c>
      <c r="K192" s="235"/>
      <c r="L192" s="43"/>
      <c r="M192" s="236" t="s">
        <v>1</v>
      </c>
      <c r="N192" s="237" t="s">
        <v>39</v>
      </c>
      <c r="O192" s="90"/>
      <c r="P192" s="238">
        <f>O192*H192</f>
        <v>0</v>
      </c>
      <c r="Q192" s="238">
        <v>0.00172</v>
      </c>
      <c r="R192" s="238">
        <f>Q192*H192</f>
        <v>0.0086</v>
      </c>
      <c r="S192" s="238">
        <v>0</v>
      </c>
      <c r="T192" s="23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40" t="s">
        <v>120</v>
      </c>
      <c r="AT192" s="240" t="s">
        <v>116</v>
      </c>
      <c r="AU192" s="240" t="s">
        <v>81</v>
      </c>
      <c r="AY192" s="16" t="s">
        <v>112</v>
      </c>
      <c r="BE192" s="241">
        <f>IF(N192="základní",J192,0)</f>
        <v>0</v>
      </c>
      <c r="BF192" s="241">
        <f>IF(N192="snížená",J192,0)</f>
        <v>0</v>
      </c>
      <c r="BG192" s="241">
        <f>IF(N192="zákl. přenesená",J192,0)</f>
        <v>0</v>
      </c>
      <c r="BH192" s="241">
        <f>IF(N192="sníž. přenesená",J192,0)</f>
        <v>0</v>
      </c>
      <c r="BI192" s="241">
        <f>IF(N192="nulová",J192,0)</f>
        <v>0</v>
      </c>
      <c r="BJ192" s="16" t="s">
        <v>79</v>
      </c>
      <c r="BK192" s="241">
        <f>ROUND(I192*H192,2)</f>
        <v>0</v>
      </c>
      <c r="BL192" s="16" t="s">
        <v>120</v>
      </c>
      <c r="BM192" s="240" t="s">
        <v>274</v>
      </c>
    </row>
    <row r="193" s="2" customFormat="1">
      <c r="A193" s="37"/>
      <c r="B193" s="38"/>
      <c r="C193" s="39"/>
      <c r="D193" s="242" t="s">
        <v>122</v>
      </c>
      <c r="E193" s="39"/>
      <c r="F193" s="243" t="s">
        <v>275</v>
      </c>
      <c r="G193" s="39"/>
      <c r="H193" s="39"/>
      <c r="I193" s="137"/>
      <c r="J193" s="39"/>
      <c r="K193" s="39"/>
      <c r="L193" s="43"/>
      <c r="M193" s="244"/>
      <c r="N193" s="245"/>
      <c r="O193" s="90"/>
      <c r="P193" s="90"/>
      <c r="Q193" s="90"/>
      <c r="R193" s="90"/>
      <c r="S193" s="90"/>
      <c r="T193" s="91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122</v>
      </c>
      <c r="AU193" s="16" t="s">
        <v>81</v>
      </c>
    </row>
    <row r="194" s="2" customFormat="1" ht="21.75" customHeight="1">
      <c r="A194" s="37"/>
      <c r="B194" s="38"/>
      <c r="C194" s="228" t="s">
        <v>276</v>
      </c>
      <c r="D194" s="228" t="s">
        <v>116</v>
      </c>
      <c r="E194" s="229" t="s">
        <v>277</v>
      </c>
      <c r="F194" s="230" t="s">
        <v>278</v>
      </c>
      <c r="G194" s="231" t="s">
        <v>140</v>
      </c>
      <c r="H194" s="232">
        <v>1</v>
      </c>
      <c r="I194" s="233"/>
      <c r="J194" s="234">
        <f>ROUND(I194*H194,2)</f>
        <v>0</v>
      </c>
      <c r="K194" s="235"/>
      <c r="L194" s="43"/>
      <c r="M194" s="236" t="s">
        <v>1</v>
      </c>
      <c r="N194" s="237" t="s">
        <v>39</v>
      </c>
      <c r="O194" s="90"/>
      <c r="P194" s="238">
        <f>O194*H194</f>
        <v>0</v>
      </c>
      <c r="Q194" s="238">
        <v>0.0037699999999999999</v>
      </c>
      <c r="R194" s="238">
        <f>Q194*H194</f>
        <v>0.0037699999999999999</v>
      </c>
      <c r="S194" s="238">
        <v>0</v>
      </c>
      <c r="T194" s="23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40" t="s">
        <v>120</v>
      </c>
      <c r="AT194" s="240" t="s">
        <v>116</v>
      </c>
      <c r="AU194" s="240" t="s">
        <v>81</v>
      </c>
      <c r="AY194" s="16" t="s">
        <v>112</v>
      </c>
      <c r="BE194" s="241">
        <f>IF(N194="základní",J194,0)</f>
        <v>0</v>
      </c>
      <c r="BF194" s="241">
        <f>IF(N194="snížená",J194,0)</f>
        <v>0</v>
      </c>
      <c r="BG194" s="241">
        <f>IF(N194="zákl. přenesená",J194,0)</f>
        <v>0</v>
      </c>
      <c r="BH194" s="241">
        <f>IF(N194="sníž. přenesená",J194,0)</f>
        <v>0</v>
      </c>
      <c r="BI194" s="241">
        <f>IF(N194="nulová",J194,0)</f>
        <v>0</v>
      </c>
      <c r="BJ194" s="16" t="s">
        <v>79</v>
      </c>
      <c r="BK194" s="241">
        <f>ROUND(I194*H194,2)</f>
        <v>0</v>
      </c>
      <c r="BL194" s="16" t="s">
        <v>120</v>
      </c>
      <c r="BM194" s="240" t="s">
        <v>279</v>
      </c>
    </row>
    <row r="195" s="2" customFormat="1">
      <c r="A195" s="37"/>
      <c r="B195" s="38"/>
      <c r="C195" s="39"/>
      <c r="D195" s="242" t="s">
        <v>122</v>
      </c>
      <c r="E195" s="39"/>
      <c r="F195" s="243" t="s">
        <v>280</v>
      </c>
      <c r="G195" s="39"/>
      <c r="H195" s="39"/>
      <c r="I195" s="137"/>
      <c r="J195" s="39"/>
      <c r="K195" s="39"/>
      <c r="L195" s="43"/>
      <c r="M195" s="244"/>
      <c r="N195" s="245"/>
      <c r="O195" s="90"/>
      <c r="P195" s="90"/>
      <c r="Q195" s="90"/>
      <c r="R195" s="90"/>
      <c r="S195" s="90"/>
      <c r="T195" s="91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122</v>
      </c>
      <c r="AU195" s="16" t="s">
        <v>81</v>
      </c>
    </row>
    <row r="196" s="2" customFormat="1" ht="21.75" customHeight="1">
      <c r="A196" s="37"/>
      <c r="B196" s="38"/>
      <c r="C196" s="228" t="s">
        <v>281</v>
      </c>
      <c r="D196" s="228" t="s">
        <v>116</v>
      </c>
      <c r="E196" s="229" t="s">
        <v>282</v>
      </c>
      <c r="F196" s="230" t="s">
        <v>283</v>
      </c>
      <c r="G196" s="231" t="s">
        <v>146</v>
      </c>
      <c r="H196" s="232">
        <v>0.32000000000000001</v>
      </c>
      <c r="I196" s="233"/>
      <c r="J196" s="234">
        <f>ROUND(I196*H196,2)</f>
        <v>0</v>
      </c>
      <c r="K196" s="235"/>
      <c r="L196" s="43"/>
      <c r="M196" s="236" t="s">
        <v>1</v>
      </c>
      <c r="N196" s="237" t="s">
        <v>39</v>
      </c>
      <c r="O196" s="90"/>
      <c r="P196" s="238">
        <f>O196*H196</f>
        <v>0</v>
      </c>
      <c r="Q196" s="238">
        <v>0</v>
      </c>
      <c r="R196" s="238">
        <f>Q196*H196</f>
        <v>0</v>
      </c>
      <c r="S196" s="238">
        <v>0</v>
      </c>
      <c r="T196" s="23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40" t="s">
        <v>120</v>
      </c>
      <c r="AT196" s="240" t="s">
        <v>116</v>
      </c>
      <c r="AU196" s="240" t="s">
        <v>81</v>
      </c>
      <c r="AY196" s="16" t="s">
        <v>112</v>
      </c>
      <c r="BE196" s="241">
        <f>IF(N196="základní",J196,0)</f>
        <v>0</v>
      </c>
      <c r="BF196" s="241">
        <f>IF(N196="snížená",J196,0)</f>
        <v>0</v>
      </c>
      <c r="BG196" s="241">
        <f>IF(N196="zákl. přenesená",J196,0)</f>
        <v>0</v>
      </c>
      <c r="BH196" s="241">
        <f>IF(N196="sníž. přenesená",J196,0)</f>
        <v>0</v>
      </c>
      <c r="BI196" s="241">
        <f>IF(N196="nulová",J196,0)</f>
        <v>0</v>
      </c>
      <c r="BJ196" s="16" t="s">
        <v>79</v>
      </c>
      <c r="BK196" s="241">
        <f>ROUND(I196*H196,2)</f>
        <v>0</v>
      </c>
      <c r="BL196" s="16" t="s">
        <v>120</v>
      </c>
      <c r="BM196" s="240" t="s">
        <v>284</v>
      </c>
    </row>
    <row r="197" s="2" customFormat="1">
      <c r="A197" s="37"/>
      <c r="B197" s="38"/>
      <c r="C197" s="39"/>
      <c r="D197" s="242" t="s">
        <v>122</v>
      </c>
      <c r="E197" s="39"/>
      <c r="F197" s="243" t="s">
        <v>285</v>
      </c>
      <c r="G197" s="39"/>
      <c r="H197" s="39"/>
      <c r="I197" s="137"/>
      <c r="J197" s="39"/>
      <c r="K197" s="39"/>
      <c r="L197" s="43"/>
      <c r="M197" s="244"/>
      <c r="N197" s="245"/>
      <c r="O197" s="90"/>
      <c r="P197" s="90"/>
      <c r="Q197" s="90"/>
      <c r="R197" s="90"/>
      <c r="S197" s="90"/>
      <c r="T197" s="91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122</v>
      </c>
      <c r="AU197" s="16" t="s">
        <v>81</v>
      </c>
    </row>
    <row r="198" s="2" customFormat="1" ht="16.5" customHeight="1">
      <c r="A198" s="37"/>
      <c r="B198" s="38"/>
      <c r="C198" s="228" t="s">
        <v>7</v>
      </c>
      <c r="D198" s="228" t="s">
        <v>116</v>
      </c>
      <c r="E198" s="229" t="s">
        <v>286</v>
      </c>
      <c r="F198" s="230" t="s">
        <v>287</v>
      </c>
      <c r="G198" s="231" t="s">
        <v>140</v>
      </c>
      <c r="H198" s="232">
        <v>2</v>
      </c>
      <c r="I198" s="233"/>
      <c r="J198" s="234">
        <f>ROUND(I198*H198,2)</f>
        <v>0</v>
      </c>
      <c r="K198" s="235"/>
      <c r="L198" s="43"/>
      <c r="M198" s="236" t="s">
        <v>1</v>
      </c>
      <c r="N198" s="237" t="s">
        <v>39</v>
      </c>
      <c r="O198" s="90"/>
      <c r="P198" s="238">
        <f>O198*H198</f>
        <v>0</v>
      </c>
      <c r="Q198" s="238">
        <v>0</v>
      </c>
      <c r="R198" s="238">
        <f>Q198*H198</f>
        <v>0</v>
      </c>
      <c r="S198" s="238">
        <v>0</v>
      </c>
      <c r="T198" s="23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40" t="s">
        <v>120</v>
      </c>
      <c r="AT198" s="240" t="s">
        <v>116</v>
      </c>
      <c r="AU198" s="240" t="s">
        <v>81</v>
      </c>
      <c r="AY198" s="16" t="s">
        <v>112</v>
      </c>
      <c r="BE198" s="241">
        <f>IF(N198="základní",J198,0)</f>
        <v>0</v>
      </c>
      <c r="BF198" s="241">
        <f>IF(N198="snížená",J198,0)</f>
        <v>0</v>
      </c>
      <c r="BG198" s="241">
        <f>IF(N198="zákl. přenesená",J198,0)</f>
        <v>0</v>
      </c>
      <c r="BH198" s="241">
        <f>IF(N198="sníž. přenesená",J198,0)</f>
        <v>0</v>
      </c>
      <c r="BI198" s="241">
        <f>IF(N198="nulová",J198,0)</f>
        <v>0</v>
      </c>
      <c r="BJ198" s="16" t="s">
        <v>79</v>
      </c>
      <c r="BK198" s="241">
        <f>ROUND(I198*H198,2)</f>
        <v>0</v>
      </c>
      <c r="BL198" s="16" t="s">
        <v>120</v>
      </c>
      <c r="BM198" s="240" t="s">
        <v>288</v>
      </c>
    </row>
    <row r="199" s="2" customFormat="1">
      <c r="A199" s="37"/>
      <c r="B199" s="38"/>
      <c r="C199" s="39"/>
      <c r="D199" s="242" t="s">
        <v>122</v>
      </c>
      <c r="E199" s="39"/>
      <c r="F199" s="243" t="s">
        <v>287</v>
      </c>
      <c r="G199" s="39"/>
      <c r="H199" s="39"/>
      <c r="I199" s="137"/>
      <c r="J199" s="39"/>
      <c r="K199" s="39"/>
      <c r="L199" s="43"/>
      <c r="M199" s="244"/>
      <c r="N199" s="245"/>
      <c r="O199" s="90"/>
      <c r="P199" s="90"/>
      <c r="Q199" s="90"/>
      <c r="R199" s="90"/>
      <c r="S199" s="90"/>
      <c r="T199" s="91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122</v>
      </c>
      <c r="AU199" s="16" t="s">
        <v>81</v>
      </c>
    </row>
    <row r="200" s="2" customFormat="1" ht="33" customHeight="1">
      <c r="A200" s="37"/>
      <c r="B200" s="38"/>
      <c r="C200" s="228" t="s">
        <v>128</v>
      </c>
      <c r="D200" s="228" t="s">
        <v>116</v>
      </c>
      <c r="E200" s="229" t="s">
        <v>289</v>
      </c>
      <c r="F200" s="230" t="s">
        <v>290</v>
      </c>
      <c r="G200" s="231" t="s">
        <v>140</v>
      </c>
      <c r="H200" s="232">
        <v>6</v>
      </c>
      <c r="I200" s="233"/>
      <c r="J200" s="234">
        <f>ROUND(I200*H200,2)</f>
        <v>0</v>
      </c>
      <c r="K200" s="235"/>
      <c r="L200" s="43"/>
      <c r="M200" s="236" t="s">
        <v>1</v>
      </c>
      <c r="N200" s="237" t="s">
        <v>39</v>
      </c>
      <c r="O200" s="90"/>
      <c r="P200" s="238">
        <f>O200*H200</f>
        <v>0</v>
      </c>
      <c r="Q200" s="238">
        <v>0</v>
      </c>
      <c r="R200" s="238">
        <f>Q200*H200</f>
        <v>0</v>
      </c>
      <c r="S200" s="238">
        <v>0</v>
      </c>
      <c r="T200" s="23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40" t="s">
        <v>120</v>
      </c>
      <c r="AT200" s="240" t="s">
        <v>116</v>
      </c>
      <c r="AU200" s="240" t="s">
        <v>81</v>
      </c>
      <c r="AY200" s="16" t="s">
        <v>112</v>
      </c>
      <c r="BE200" s="241">
        <f>IF(N200="základní",J200,0)</f>
        <v>0</v>
      </c>
      <c r="BF200" s="241">
        <f>IF(N200="snížená",J200,0)</f>
        <v>0</v>
      </c>
      <c r="BG200" s="241">
        <f>IF(N200="zákl. přenesená",J200,0)</f>
        <v>0</v>
      </c>
      <c r="BH200" s="241">
        <f>IF(N200="sníž. přenesená",J200,0)</f>
        <v>0</v>
      </c>
      <c r="BI200" s="241">
        <f>IF(N200="nulová",J200,0)</f>
        <v>0</v>
      </c>
      <c r="BJ200" s="16" t="s">
        <v>79</v>
      </c>
      <c r="BK200" s="241">
        <f>ROUND(I200*H200,2)</f>
        <v>0</v>
      </c>
      <c r="BL200" s="16" t="s">
        <v>120</v>
      </c>
      <c r="BM200" s="240" t="s">
        <v>291</v>
      </c>
    </row>
    <row r="201" s="2" customFormat="1">
      <c r="A201" s="37"/>
      <c r="B201" s="38"/>
      <c r="C201" s="39"/>
      <c r="D201" s="242" t="s">
        <v>122</v>
      </c>
      <c r="E201" s="39"/>
      <c r="F201" s="243" t="s">
        <v>290</v>
      </c>
      <c r="G201" s="39"/>
      <c r="H201" s="39"/>
      <c r="I201" s="137"/>
      <c r="J201" s="39"/>
      <c r="K201" s="39"/>
      <c r="L201" s="43"/>
      <c r="M201" s="244"/>
      <c r="N201" s="245"/>
      <c r="O201" s="90"/>
      <c r="P201" s="90"/>
      <c r="Q201" s="90"/>
      <c r="R201" s="90"/>
      <c r="S201" s="90"/>
      <c r="T201" s="91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122</v>
      </c>
      <c r="AU201" s="16" t="s">
        <v>81</v>
      </c>
    </row>
    <row r="202" s="12" customFormat="1" ht="22.8" customHeight="1">
      <c r="A202" s="12"/>
      <c r="B202" s="212"/>
      <c r="C202" s="213"/>
      <c r="D202" s="214" t="s">
        <v>73</v>
      </c>
      <c r="E202" s="226" t="s">
        <v>292</v>
      </c>
      <c r="F202" s="226" t="s">
        <v>293</v>
      </c>
      <c r="G202" s="213"/>
      <c r="H202" s="213"/>
      <c r="I202" s="216"/>
      <c r="J202" s="227">
        <f>BK202</f>
        <v>0</v>
      </c>
      <c r="K202" s="213"/>
      <c r="L202" s="218"/>
      <c r="M202" s="219"/>
      <c r="N202" s="220"/>
      <c r="O202" s="220"/>
      <c r="P202" s="221">
        <f>SUM(P203:P204)</f>
        <v>0</v>
      </c>
      <c r="Q202" s="220"/>
      <c r="R202" s="221">
        <f>SUM(R203:R204)</f>
        <v>0</v>
      </c>
      <c r="S202" s="220"/>
      <c r="T202" s="222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23" t="s">
        <v>81</v>
      </c>
      <c r="AT202" s="224" t="s">
        <v>73</v>
      </c>
      <c r="AU202" s="224" t="s">
        <v>79</v>
      </c>
      <c r="AY202" s="223" t="s">
        <v>112</v>
      </c>
      <c r="BK202" s="225">
        <f>SUM(BK203:BK204)</f>
        <v>0</v>
      </c>
    </row>
    <row r="203" s="2" customFormat="1" ht="16.5" customHeight="1">
      <c r="A203" s="37"/>
      <c r="B203" s="38"/>
      <c r="C203" s="228" t="s">
        <v>294</v>
      </c>
      <c r="D203" s="228" t="s">
        <v>116</v>
      </c>
      <c r="E203" s="229" t="s">
        <v>295</v>
      </c>
      <c r="F203" s="230" t="s">
        <v>296</v>
      </c>
      <c r="G203" s="231" t="s">
        <v>297</v>
      </c>
      <c r="H203" s="232">
        <v>200</v>
      </c>
      <c r="I203" s="233"/>
      <c r="J203" s="234">
        <f>ROUND(I203*H203,2)</f>
        <v>0</v>
      </c>
      <c r="K203" s="235"/>
      <c r="L203" s="43"/>
      <c r="M203" s="236" t="s">
        <v>1</v>
      </c>
      <c r="N203" s="237" t="s">
        <v>39</v>
      </c>
      <c r="O203" s="90"/>
      <c r="P203" s="238">
        <f>O203*H203</f>
        <v>0</v>
      </c>
      <c r="Q203" s="238">
        <v>0</v>
      </c>
      <c r="R203" s="238">
        <f>Q203*H203</f>
        <v>0</v>
      </c>
      <c r="S203" s="238">
        <v>0</v>
      </c>
      <c r="T203" s="23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40" t="s">
        <v>120</v>
      </c>
      <c r="AT203" s="240" t="s">
        <v>116</v>
      </c>
      <c r="AU203" s="240" t="s">
        <v>81</v>
      </c>
      <c r="AY203" s="16" t="s">
        <v>112</v>
      </c>
      <c r="BE203" s="241">
        <f>IF(N203="základní",J203,0)</f>
        <v>0</v>
      </c>
      <c r="BF203" s="241">
        <f>IF(N203="snížená",J203,0)</f>
        <v>0</v>
      </c>
      <c r="BG203" s="241">
        <f>IF(N203="zákl. přenesená",J203,0)</f>
        <v>0</v>
      </c>
      <c r="BH203" s="241">
        <f>IF(N203="sníž. přenesená",J203,0)</f>
        <v>0</v>
      </c>
      <c r="BI203" s="241">
        <f>IF(N203="nulová",J203,0)</f>
        <v>0</v>
      </c>
      <c r="BJ203" s="16" t="s">
        <v>79</v>
      </c>
      <c r="BK203" s="241">
        <f>ROUND(I203*H203,2)</f>
        <v>0</v>
      </c>
      <c r="BL203" s="16" t="s">
        <v>120</v>
      </c>
      <c r="BM203" s="240" t="s">
        <v>298</v>
      </c>
    </row>
    <row r="204" s="2" customFormat="1">
      <c r="A204" s="37"/>
      <c r="B204" s="38"/>
      <c r="C204" s="39"/>
      <c r="D204" s="242" t="s">
        <v>122</v>
      </c>
      <c r="E204" s="39"/>
      <c r="F204" s="243" t="s">
        <v>299</v>
      </c>
      <c r="G204" s="39"/>
      <c r="H204" s="39"/>
      <c r="I204" s="137"/>
      <c r="J204" s="39"/>
      <c r="K204" s="39"/>
      <c r="L204" s="43"/>
      <c r="M204" s="244"/>
      <c r="N204" s="245"/>
      <c r="O204" s="90"/>
      <c r="P204" s="90"/>
      <c r="Q204" s="90"/>
      <c r="R204" s="90"/>
      <c r="S204" s="90"/>
      <c r="T204" s="91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6" t="s">
        <v>122</v>
      </c>
      <c r="AU204" s="16" t="s">
        <v>81</v>
      </c>
    </row>
    <row r="205" s="12" customFormat="1" ht="22.8" customHeight="1">
      <c r="A205" s="12"/>
      <c r="B205" s="212"/>
      <c r="C205" s="213"/>
      <c r="D205" s="214" t="s">
        <v>73</v>
      </c>
      <c r="E205" s="226" t="s">
        <v>300</v>
      </c>
      <c r="F205" s="226" t="s">
        <v>301</v>
      </c>
      <c r="G205" s="213"/>
      <c r="H205" s="213"/>
      <c r="I205" s="216"/>
      <c r="J205" s="227">
        <f>BK205</f>
        <v>0</v>
      </c>
      <c r="K205" s="213"/>
      <c r="L205" s="218"/>
      <c r="M205" s="219"/>
      <c r="N205" s="220"/>
      <c r="O205" s="220"/>
      <c r="P205" s="221">
        <f>SUM(P206:P281)</f>
        <v>0</v>
      </c>
      <c r="Q205" s="220"/>
      <c r="R205" s="221">
        <f>SUM(R206:R281)</f>
        <v>0</v>
      </c>
      <c r="S205" s="220"/>
      <c r="T205" s="222">
        <f>SUM(T206:T281)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3" t="s">
        <v>81</v>
      </c>
      <c r="AT205" s="224" t="s">
        <v>73</v>
      </c>
      <c r="AU205" s="224" t="s">
        <v>79</v>
      </c>
      <c r="AY205" s="223" t="s">
        <v>112</v>
      </c>
      <c r="BK205" s="225">
        <f>SUM(BK206:BK281)</f>
        <v>0</v>
      </c>
    </row>
    <row r="206" s="2" customFormat="1" ht="16.5" customHeight="1">
      <c r="A206" s="37"/>
      <c r="B206" s="38"/>
      <c r="C206" s="228" t="s">
        <v>302</v>
      </c>
      <c r="D206" s="228" t="s">
        <v>116</v>
      </c>
      <c r="E206" s="229" t="s">
        <v>303</v>
      </c>
      <c r="F206" s="230" t="s">
        <v>304</v>
      </c>
      <c r="G206" s="231" t="s">
        <v>140</v>
      </c>
      <c r="H206" s="232">
        <v>4</v>
      </c>
      <c r="I206" s="233"/>
      <c r="J206" s="234">
        <f>ROUND(I206*H206,2)</f>
        <v>0</v>
      </c>
      <c r="K206" s="235"/>
      <c r="L206" s="43"/>
      <c r="M206" s="236" t="s">
        <v>1</v>
      </c>
      <c r="N206" s="237" t="s">
        <v>39</v>
      </c>
      <c r="O206" s="90"/>
      <c r="P206" s="238">
        <f>O206*H206</f>
        <v>0</v>
      </c>
      <c r="Q206" s="238">
        <v>0</v>
      </c>
      <c r="R206" s="238">
        <f>Q206*H206</f>
        <v>0</v>
      </c>
      <c r="S206" s="238">
        <v>0</v>
      </c>
      <c r="T206" s="23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40" t="s">
        <v>120</v>
      </c>
      <c r="AT206" s="240" t="s">
        <v>116</v>
      </c>
      <c r="AU206" s="240" t="s">
        <v>81</v>
      </c>
      <c r="AY206" s="16" t="s">
        <v>112</v>
      </c>
      <c r="BE206" s="241">
        <f>IF(N206="základní",J206,0)</f>
        <v>0</v>
      </c>
      <c r="BF206" s="241">
        <f>IF(N206="snížená",J206,0)</f>
        <v>0</v>
      </c>
      <c r="BG206" s="241">
        <f>IF(N206="zákl. přenesená",J206,0)</f>
        <v>0</v>
      </c>
      <c r="BH206" s="241">
        <f>IF(N206="sníž. přenesená",J206,0)</f>
        <v>0</v>
      </c>
      <c r="BI206" s="241">
        <f>IF(N206="nulová",J206,0)</f>
        <v>0</v>
      </c>
      <c r="BJ206" s="16" t="s">
        <v>79</v>
      </c>
      <c r="BK206" s="241">
        <f>ROUND(I206*H206,2)</f>
        <v>0</v>
      </c>
      <c r="BL206" s="16" t="s">
        <v>120</v>
      </c>
      <c r="BM206" s="240" t="s">
        <v>305</v>
      </c>
    </row>
    <row r="207" s="2" customFormat="1">
      <c r="A207" s="37"/>
      <c r="B207" s="38"/>
      <c r="C207" s="39"/>
      <c r="D207" s="242" t="s">
        <v>122</v>
      </c>
      <c r="E207" s="39"/>
      <c r="F207" s="243" t="s">
        <v>304</v>
      </c>
      <c r="G207" s="39"/>
      <c r="H207" s="39"/>
      <c r="I207" s="137"/>
      <c r="J207" s="39"/>
      <c r="K207" s="39"/>
      <c r="L207" s="43"/>
      <c r="M207" s="244"/>
      <c r="N207" s="245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122</v>
      </c>
      <c r="AU207" s="16" t="s">
        <v>81</v>
      </c>
    </row>
    <row r="208" s="2" customFormat="1" ht="16.5" customHeight="1">
      <c r="A208" s="37"/>
      <c r="B208" s="38"/>
      <c r="C208" s="228" t="s">
        <v>306</v>
      </c>
      <c r="D208" s="228" t="s">
        <v>116</v>
      </c>
      <c r="E208" s="229" t="s">
        <v>307</v>
      </c>
      <c r="F208" s="230" t="s">
        <v>308</v>
      </c>
      <c r="G208" s="231" t="s">
        <v>140</v>
      </c>
      <c r="H208" s="232">
        <v>1</v>
      </c>
      <c r="I208" s="233"/>
      <c r="J208" s="234">
        <f>ROUND(I208*H208,2)</f>
        <v>0</v>
      </c>
      <c r="K208" s="235"/>
      <c r="L208" s="43"/>
      <c r="M208" s="236" t="s">
        <v>1</v>
      </c>
      <c r="N208" s="237" t="s">
        <v>39</v>
      </c>
      <c r="O208" s="90"/>
      <c r="P208" s="238">
        <f>O208*H208</f>
        <v>0</v>
      </c>
      <c r="Q208" s="238">
        <v>0</v>
      </c>
      <c r="R208" s="238">
        <f>Q208*H208</f>
        <v>0</v>
      </c>
      <c r="S208" s="238">
        <v>0</v>
      </c>
      <c r="T208" s="239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40" t="s">
        <v>120</v>
      </c>
      <c r="AT208" s="240" t="s">
        <v>116</v>
      </c>
      <c r="AU208" s="240" t="s">
        <v>81</v>
      </c>
      <c r="AY208" s="16" t="s">
        <v>112</v>
      </c>
      <c r="BE208" s="241">
        <f>IF(N208="základní",J208,0)</f>
        <v>0</v>
      </c>
      <c r="BF208" s="241">
        <f>IF(N208="snížená",J208,0)</f>
        <v>0</v>
      </c>
      <c r="BG208" s="241">
        <f>IF(N208="zákl. přenesená",J208,0)</f>
        <v>0</v>
      </c>
      <c r="BH208" s="241">
        <f>IF(N208="sníž. přenesená",J208,0)</f>
        <v>0</v>
      </c>
      <c r="BI208" s="241">
        <f>IF(N208="nulová",J208,0)</f>
        <v>0</v>
      </c>
      <c r="BJ208" s="16" t="s">
        <v>79</v>
      </c>
      <c r="BK208" s="241">
        <f>ROUND(I208*H208,2)</f>
        <v>0</v>
      </c>
      <c r="BL208" s="16" t="s">
        <v>120</v>
      </c>
      <c r="BM208" s="240" t="s">
        <v>309</v>
      </c>
    </row>
    <row r="209" s="2" customFormat="1">
      <c r="A209" s="37"/>
      <c r="B209" s="38"/>
      <c r="C209" s="39"/>
      <c r="D209" s="242" t="s">
        <v>122</v>
      </c>
      <c r="E209" s="39"/>
      <c r="F209" s="243" t="s">
        <v>308</v>
      </c>
      <c r="G209" s="39"/>
      <c r="H209" s="39"/>
      <c r="I209" s="137"/>
      <c r="J209" s="39"/>
      <c r="K209" s="39"/>
      <c r="L209" s="43"/>
      <c r="M209" s="244"/>
      <c r="N209" s="245"/>
      <c r="O209" s="90"/>
      <c r="P209" s="90"/>
      <c r="Q209" s="90"/>
      <c r="R209" s="90"/>
      <c r="S209" s="90"/>
      <c r="T209" s="91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6" t="s">
        <v>122</v>
      </c>
      <c r="AU209" s="16" t="s">
        <v>81</v>
      </c>
    </row>
    <row r="210" s="2" customFormat="1" ht="21.75" customHeight="1">
      <c r="A210" s="37"/>
      <c r="B210" s="38"/>
      <c r="C210" s="228" t="s">
        <v>310</v>
      </c>
      <c r="D210" s="228" t="s">
        <v>116</v>
      </c>
      <c r="E210" s="229" t="s">
        <v>311</v>
      </c>
      <c r="F210" s="230" t="s">
        <v>312</v>
      </c>
      <c r="G210" s="231" t="s">
        <v>140</v>
      </c>
      <c r="H210" s="232">
        <v>2</v>
      </c>
      <c r="I210" s="233"/>
      <c r="J210" s="234">
        <f>ROUND(I210*H210,2)</f>
        <v>0</v>
      </c>
      <c r="K210" s="235"/>
      <c r="L210" s="43"/>
      <c r="M210" s="236" t="s">
        <v>1</v>
      </c>
      <c r="N210" s="237" t="s">
        <v>39</v>
      </c>
      <c r="O210" s="90"/>
      <c r="P210" s="238">
        <f>O210*H210</f>
        <v>0</v>
      </c>
      <c r="Q210" s="238">
        <v>0</v>
      </c>
      <c r="R210" s="238">
        <f>Q210*H210</f>
        <v>0</v>
      </c>
      <c r="S210" s="238">
        <v>0</v>
      </c>
      <c r="T210" s="239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40" t="s">
        <v>120</v>
      </c>
      <c r="AT210" s="240" t="s">
        <v>116</v>
      </c>
      <c r="AU210" s="240" t="s">
        <v>81</v>
      </c>
      <c r="AY210" s="16" t="s">
        <v>112</v>
      </c>
      <c r="BE210" s="241">
        <f>IF(N210="základní",J210,0)</f>
        <v>0</v>
      </c>
      <c r="BF210" s="241">
        <f>IF(N210="snížená",J210,0)</f>
        <v>0</v>
      </c>
      <c r="BG210" s="241">
        <f>IF(N210="zákl. přenesená",J210,0)</f>
        <v>0</v>
      </c>
      <c r="BH210" s="241">
        <f>IF(N210="sníž. přenesená",J210,0)</f>
        <v>0</v>
      </c>
      <c r="BI210" s="241">
        <f>IF(N210="nulová",J210,0)</f>
        <v>0</v>
      </c>
      <c r="BJ210" s="16" t="s">
        <v>79</v>
      </c>
      <c r="BK210" s="241">
        <f>ROUND(I210*H210,2)</f>
        <v>0</v>
      </c>
      <c r="BL210" s="16" t="s">
        <v>120</v>
      </c>
      <c r="BM210" s="240" t="s">
        <v>313</v>
      </c>
    </row>
    <row r="211" s="2" customFormat="1">
      <c r="A211" s="37"/>
      <c r="B211" s="38"/>
      <c r="C211" s="39"/>
      <c r="D211" s="242" t="s">
        <v>122</v>
      </c>
      <c r="E211" s="39"/>
      <c r="F211" s="243" t="s">
        <v>312</v>
      </c>
      <c r="G211" s="39"/>
      <c r="H211" s="39"/>
      <c r="I211" s="137"/>
      <c r="J211" s="39"/>
      <c r="K211" s="39"/>
      <c r="L211" s="43"/>
      <c r="M211" s="244"/>
      <c r="N211" s="245"/>
      <c r="O211" s="90"/>
      <c r="P211" s="90"/>
      <c r="Q211" s="90"/>
      <c r="R211" s="90"/>
      <c r="S211" s="90"/>
      <c r="T211" s="91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122</v>
      </c>
      <c r="AU211" s="16" t="s">
        <v>81</v>
      </c>
    </row>
    <row r="212" s="2" customFormat="1" ht="16.5" customHeight="1">
      <c r="A212" s="37"/>
      <c r="B212" s="38"/>
      <c r="C212" s="228" t="s">
        <v>314</v>
      </c>
      <c r="D212" s="228" t="s">
        <v>116</v>
      </c>
      <c r="E212" s="229" t="s">
        <v>315</v>
      </c>
      <c r="F212" s="230" t="s">
        <v>316</v>
      </c>
      <c r="G212" s="231" t="s">
        <v>317</v>
      </c>
      <c r="H212" s="232">
        <v>1</v>
      </c>
      <c r="I212" s="233"/>
      <c r="J212" s="234">
        <f>ROUND(I212*H212,2)</f>
        <v>0</v>
      </c>
      <c r="K212" s="235"/>
      <c r="L212" s="43"/>
      <c r="M212" s="236" t="s">
        <v>1</v>
      </c>
      <c r="N212" s="237" t="s">
        <v>39</v>
      </c>
      <c r="O212" s="90"/>
      <c r="P212" s="238">
        <f>O212*H212</f>
        <v>0</v>
      </c>
      <c r="Q212" s="238">
        <v>0</v>
      </c>
      <c r="R212" s="238">
        <f>Q212*H212</f>
        <v>0</v>
      </c>
      <c r="S212" s="238">
        <v>0</v>
      </c>
      <c r="T212" s="23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40" t="s">
        <v>120</v>
      </c>
      <c r="AT212" s="240" t="s">
        <v>116</v>
      </c>
      <c r="AU212" s="240" t="s">
        <v>81</v>
      </c>
      <c r="AY212" s="16" t="s">
        <v>112</v>
      </c>
      <c r="BE212" s="241">
        <f>IF(N212="základní",J212,0)</f>
        <v>0</v>
      </c>
      <c r="BF212" s="241">
        <f>IF(N212="snížená",J212,0)</f>
        <v>0</v>
      </c>
      <c r="BG212" s="241">
        <f>IF(N212="zákl. přenesená",J212,0)</f>
        <v>0</v>
      </c>
      <c r="BH212" s="241">
        <f>IF(N212="sníž. přenesená",J212,0)</f>
        <v>0</v>
      </c>
      <c r="BI212" s="241">
        <f>IF(N212="nulová",J212,0)</f>
        <v>0</v>
      </c>
      <c r="BJ212" s="16" t="s">
        <v>79</v>
      </c>
      <c r="BK212" s="241">
        <f>ROUND(I212*H212,2)</f>
        <v>0</v>
      </c>
      <c r="BL212" s="16" t="s">
        <v>120</v>
      </c>
      <c r="BM212" s="240" t="s">
        <v>318</v>
      </c>
    </row>
    <row r="213" s="2" customFormat="1">
      <c r="A213" s="37"/>
      <c r="B213" s="38"/>
      <c r="C213" s="39"/>
      <c r="D213" s="242" t="s">
        <v>122</v>
      </c>
      <c r="E213" s="39"/>
      <c r="F213" s="243" t="s">
        <v>316</v>
      </c>
      <c r="G213" s="39"/>
      <c r="H213" s="39"/>
      <c r="I213" s="137"/>
      <c r="J213" s="39"/>
      <c r="K213" s="39"/>
      <c r="L213" s="43"/>
      <c r="M213" s="244"/>
      <c r="N213" s="245"/>
      <c r="O213" s="90"/>
      <c r="P213" s="90"/>
      <c r="Q213" s="90"/>
      <c r="R213" s="90"/>
      <c r="S213" s="90"/>
      <c r="T213" s="91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122</v>
      </c>
      <c r="AU213" s="16" t="s">
        <v>81</v>
      </c>
    </row>
    <row r="214" s="2" customFormat="1" ht="16.5" customHeight="1">
      <c r="A214" s="37"/>
      <c r="B214" s="38"/>
      <c r="C214" s="228" t="s">
        <v>319</v>
      </c>
      <c r="D214" s="228" t="s">
        <v>116</v>
      </c>
      <c r="E214" s="229" t="s">
        <v>320</v>
      </c>
      <c r="F214" s="230" t="s">
        <v>321</v>
      </c>
      <c r="G214" s="231" t="s">
        <v>140</v>
      </c>
      <c r="H214" s="232">
        <v>8</v>
      </c>
      <c r="I214" s="233"/>
      <c r="J214" s="234">
        <f>ROUND(I214*H214,2)</f>
        <v>0</v>
      </c>
      <c r="K214" s="235"/>
      <c r="L214" s="43"/>
      <c r="M214" s="236" t="s">
        <v>1</v>
      </c>
      <c r="N214" s="237" t="s">
        <v>39</v>
      </c>
      <c r="O214" s="90"/>
      <c r="P214" s="238">
        <f>O214*H214</f>
        <v>0</v>
      </c>
      <c r="Q214" s="238">
        <v>0</v>
      </c>
      <c r="R214" s="238">
        <f>Q214*H214</f>
        <v>0</v>
      </c>
      <c r="S214" s="238">
        <v>0</v>
      </c>
      <c r="T214" s="239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40" t="s">
        <v>120</v>
      </c>
      <c r="AT214" s="240" t="s">
        <v>116</v>
      </c>
      <c r="AU214" s="240" t="s">
        <v>81</v>
      </c>
      <c r="AY214" s="16" t="s">
        <v>112</v>
      </c>
      <c r="BE214" s="241">
        <f>IF(N214="základní",J214,0)</f>
        <v>0</v>
      </c>
      <c r="BF214" s="241">
        <f>IF(N214="snížená",J214,0)</f>
        <v>0</v>
      </c>
      <c r="BG214" s="241">
        <f>IF(N214="zákl. přenesená",J214,0)</f>
        <v>0</v>
      </c>
      <c r="BH214" s="241">
        <f>IF(N214="sníž. přenesená",J214,0)</f>
        <v>0</v>
      </c>
      <c r="BI214" s="241">
        <f>IF(N214="nulová",J214,0)</f>
        <v>0</v>
      </c>
      <c r="BJ214" s="16" t="s">
        <v>79</v>
      </c>
      <c r="BK214" s="241">
        <f>ROUND(I214*H214,2)</f>
        <v>0</v>
      </c>
      <c r="BL214" s="16" t="s">
        <v>120</v>
      </c>
      <c r="BM214" s="240" t="s">
        <v>322</v>
      </c>
    </row>
    <row r="215" s="2" customFormat="1">
      <c r="A215" s="37"/>
      <c r="B215" s="38"/>
      <c r="C215" s="39"/>
      <c r="D215" s="242" t="s">
        <v>122</v>
      </c>
      <c r="E215" s="39"/>
      <c r="F215" s="243" t="s">
        <v>321</v>
      </c>
      <c r="G215" s="39"/>
      <c r="H215" s="39"/>
      <c r="I215" s="137"/>
      <c r="J215" s="39"/>
      <c r="K215" s="39"/>
      <c r="L215" s="43"/>
      <c r="M215" s="244"/>
      <c r="N215" s="245"/>
      <c r="O215" s="90"/>
      <c r="P215" s="90"/>
      <c r="Q215" s="90"/>
      <c r="R215" s="90"/>
      <c r="S215" s="90"/>
      <c r="T215" s="91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122</v>
      </c>
      <c r="AU215" s="16" t="s">
        <v>81</v>
      </c>
    </row>
    <row r="216" s="2" customFormat="1" ht="16.5" customHeight="1">
      <c r="A216" s="37"/>
      <c r="B216" s="38"/>
      <c r="C216" s="228" t="s">
        <v>323</v>
      </c>
      <c r="D216" s="228" t="s">
        <v>116</v>
      </c>
      <c r="E216" s="229" t="s">
        <v>324</v>
      </c>
      <c r="F216" s="230" t="s">
        <v>325</v>
      </c>
      <c r="G216" s="231" t="s">
        <v>140</v>
      </c>
      <c r="H216" s="232">
        <v>1</v>
      </c>
      <c r="I216" s="233"/>
      <c r="J216" s="234">
        <f>ROUND(I216*H216,2)</f>
        <v>0</v>
      </c>
      <c r="K216" s="235"/>
      <c r="L216" s="43"/>
      <c r="M216" s="236" t="s">
        <v>1</v>
      </c>
      <c r="N216" s="237" t="s">
        <v>39</v>
      </c>
      <c r="O216" s="90"/>
      <c r="P216" s="238">
        <f>O216*H216</f>
        <v>0</v>
      </c>
      <c r="Q216" s="238">
        <v>0</v>
      </c>
      <c r="R216" s="238">
        <f>Q216*H216</f>
        <v>0</v>
      </c>
      <c r="S216" s="238">
        <v>0</v>
      </c>
      <c r="T216" s="239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40" t="s">
        <v>120</v>
      </c>
      <c r="AT216" s="240" t="s">
        <v>116</v>
      </c>
      <c r="AU216" s="240" t="s">
        <v>81</v>
      </c>
      <c r="AY216" s="16" t="s">
        <v>112</v>
      </c>
      <c r="BE216" s="241">
        <f>IF(N216="základní",J216,0)</f>
        <v>0</v>
      </c>
      <c r="BF216" s="241">
        <f>IF(N216="snížená",J216,0)</f>
        <v>0</v>
      </c>
      <c r="BG216" s="241">
        <f>IF(N216="zákl. přenesená",J216,0)</f>
        <v>0</v>
      </c>
      <c r="BH216" s="241">
        <f>IF(N216="sníž. přenesená",J216,0)</f>
        <v>0</v>
      </c>
      <c r="BI216" s="241">
        <f>IF(N216="nulová",J216,0)</f>
        <v>0</v>
      </c>
      <c r="BJ216" s="16" t="s">
        <v>79</v>
      </c>
      <c r="BK216" s="241">
        <f>ROUND(I216*H216,2)</f>
        <v>0</v>
      </c>
      <c r="BL216" s="16" t="s">
        <v>120</v>
      </c>
      <c r="BM216" s="240" t="s">
        <v>326</v>
      </c>
    </row>
    <row r="217" s="2" customFormat="1">
      <c r="A217" s="37"/>
      <c r="B217" s="38"/>
      <c r="C217" s="39"/>
      <c r="D217" s="242" t="s">
        <v>122</v>
      </c>
      <c r="E217" s="39"/>
      <c r="F217" s="243" t="s">
        <v>325</v>
      </c>
      <c r="G217" s="39"/>
      <c r="H217" s="39"/>
      <c r="I217" s="137"/>
      <c r="J217" s="39"/>
      <c r="K217" s="39"/>
      <c r="L217" s="43"/>
      <c r="M217" s="244"/>
      <c r="N217" s="245"/>
      <c r="O217" s="90"/>
      <c r="P217" s="90"/>
      <c r="Q217" s="90"/>
      <c r="R217" s="90"/>
      <c r="S217" s="90"/>
      <c r="T217" s="91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122</v>
      </c>
      <c r="AU217" s="16" t="s">
        <v>81</v>
      </c>
    </row>
    <row r="218" s="2" customFormat="1" ht="16.5" customHeight="1">
      <c r="A218" s="37"/>
      <c r="B218" s="38"/>
      <c r="C218" s="228" t="s">
        <v>327</v>
      </c>
      <c r="D218" s="228" t="s">
        <v>116</v>
      </c>
      <c r="E218" s="229" t="s">
        <v>328</v>
      </c>
      <c r="F218" s="230" t="s">
        <v>329</v>
      </c>
      <c r="G218" s="231" t="s">
        <v>140</v>
      </c>
      <c r="H218" s="232">
        <v>12</v>
      </c>
      <c r="I218" s="233"/>
      <c r="J218" s="234">
        <f>ROUND(I218*H218,2)</f>
        <v>0</v>
      </c>
      <c r="K218" s="235"/>
      <c r="L218" s="43"/>
      <c r="M218" s="236" t="s">
        <v>1</v>
      </c>
      <c r="N218" s="237" t="s">
        <v>39</v>
      </c>
      <c r="O218" s="90"/>
      <c r="P218" s="238">
        <f>O218*H218</f>
        <v>0</v>
      </c>
      <c r="Q218" s="238">
        <v>0</v>
      </c>
      <c r="R218" s="238">
        <f>Q218*H218</f>
        <v>0</v>
      </c>
      <c r="S218" s="238">
        <v>0</v>
      </c>
      <c r="T218" s="23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40" t="s">
        <v>120</v>
      </c>
      <c r="AT218" s="240" t="s">
        <v>116</v>
      </c>
      <c r="AU218" s="240" t="s">
        <v>81</v>
      </c>
      <c r="AY218" s="16" t="s">
        <v>112</v>
      </c>
      <c r="BE218" s="241">
        <f>IF(N218="základní",J218,0)</f>
        <v>0</v>
      </c>
      <c r="BF218" s="241">
        <f>IF(N218="snížená",J218,0)</f>
        <v>0</v>
      </c>
      <c r="BG218" s="241">
        <f>IF(N218="zákl. přenesená",J218,0)</f>
        <v>0</v>
      </c>
      <c r="BH218" s="241">
        <f>IF(N218="sníž. přenesená",J218,0)</f>
        <v>0</v>
      </c>
      <c r="BI218" s="241">
        <f>IF(N218="nulová",J218,0)</f>
        <v>0</v>
      </c>
      <c r="BJ218" s="16" t="s">
        <v>79</v>
      </c>
      <c r="BK218" s="241">
        <f>ROUND(I218*H218,2)</f>
        <v>0</v>
      </c>
      <c r="BL218" s="16" t="s">
        <v>120</v>
      </c>
      <c r="BM218" s="240" t="s">
        <v>330</v>
      </c>
    </row>
    <row r="219" s="2" customFormat="1">
      <c r="A219" s="37"/>
      <c r="B219" s="38"/>
      <c r="C219" s="39"/>
      <c r="D219" s="242" t="s">
        <v>122</v>
      </c>
      <c r="E219" s="39"/>
      <c r="F219" s="243" t="s">
        <v>329</v>
      </c>
      <c r="G219" s="39"/>
      <c r="H219" s="39"/>
      <c r="I219" s="137"/>
      <c r="J219" s="39"/>
      <c r="K219" s="39"/>
      <c r="L219" s="43"/>
      <c r="M219" s="244"/>
      <c r="N219" s="245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122</v>
      </c>
      <c r="AU219" s="16" t="s">
        <v>81</v>
      </c>
    </row>
    <row r="220" s="2" customFormat="1" ht="16.5" customHeight="1">
      <c r="A220" s="37"/>
      <c r="B220" s="38"/>
      <c r="C220" s="228" t="s">
        <v>331</v>
      </c>
      <c r="D220" s="228" t="s">
        <v>116</v>
      </c>
      <c r="E220" s="229" t="s">
        <v>332</v>
      </c>
      <c r="F220" s="230" t="s">
        <v>333</v>
      </c>
      <c r="G220" s="231" t="s">
        <v>173</v>
      </c>
      <c r="H220" s="232">
        <v>1</v>
      </c>
      <c r="I220" s="233"/>
      <c r="J220" s="234">
        <f>ROUND(I220*H220,2)</f>
        <v>0</v>
      </c>
      <c r="K220" s="235"/>
      <c r="L220" s="43"/>
      <c r="M220" s="236" t="s">
        <v>1</v>
      </c>
      <c r="N220" s="237" t="s">
        <v>39</v>
      </c>
      <c r="O220" s="90"/>
      <c r="P220" s="238">
        <f>O220*H220</f>
        <v>0</v>
      </c>
      <c r="Q220" s="238">
        <v>0</v>
      </c>
      <c r="R220" s="238">
        <f>Q220*H220</f>
        <v>0</v>
      </c>
      <c r="S220" s="238">
        <v>0</v>
      </c>
      <c r="T220" s="239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40" t="s">
        <v>120</v>
      </c>
      <c r="AT220" s="240" t="s">
        <v>116</v>
      </c>
      <c r="AU220" s="240" t="s">
        <v>81</v>
      </c>
      <c r="AY220" s="16" t="s">
        <v>112</v>
      </c>
      <c r="BE220" s="241">
        <f>IF(N220="základní",J220,0)</f>
        <v>0</v>
      </c>
      <c r="BF220" s="241">
        <f>IF(N220="snížená",J220,0)</f>
        <v>0</v>
      </c>
      <c r="BG220" s="241">
        <f>IF(N220="zákl. přenesená",J220,0)</f>
        <v>0</v>
      </c>
      <c r="BH220" s="241">
        <f>IF(N220="sníž. přenesená",J220,0)</f>
        <v>0</v>
      </c>
      <c r="BI220" s="241">
        <f>IF(N220="nulová",J220,0)</f>
        <v>0</v>
      </c>
      <c r="BJ220" s="16" t="s">
        <v>79</v>
      </c>
      <c r="BK220" s="241">
        <f>ROUND(I220*H220,2)</f>
        <v>0</v>
      </c>
      <c r="BL220" s="16" t="s">
        <v>120</v>
      </c>
      <c r="BM220" s="240" t="s">
        <v>334</v>
      </c>
    </row>
    <row r="221" s="2" customFormat="1">
      <c r="A221" s="37"/>
      <c r="B221" s="38"/>
      <c r="C221" s="39"/>
      <c r="D221" s="242" t="s">
        <v>122</v>
      </c>
      <c r="E221" s="39"/>
      <c r="F221" s="243" t="s">
        <v>333</v>
      </c>
      <c r="G221" s="39"/>
      <c r="H221" s="39"/>
      <c r="I221" s="137"/>
      <c r="J221" s="39"/>
      <c r="K221" s="39"/>
      <c r="L221" s="43"/>
      <c r="M221" s="244"/>
      <c r="N221" s="245"/>
      <c r="O221" s="90"/>
      <c r="P221" s="90"/>
      <c r="Q221" s="90"/>
      <c r="R221" s="90"/>
      <c r="S221" s="90"/>
      <c r="T221" s="91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16" t="s">
        <v>122</v>
      </c>
      <c r="AU221" s="16" t="s">
        <v>81</v>
      </c>
    </row>
    <row r="222" s="2" customFormat="1" ht="16.5" customHeight="1">
      <c r="A222" s="37"/>
      <c r="B222" s="38"/>
      <c r="C222" s="228" t="s">
        <v>335</v>
      </c>
      <c r="D222" s="228" t="s">
        <v>116</v>
      </c>
      <c r="E222" s="229" t="s">
        <v>336</v>
      </c>
      <c r="F222" s="230" t="s">
        <v>337</v>
      </c>
      <c r="G222" s="231" t="s">
        <v>140</v>
      </c>
      <c r="H222" s="232">
        <v>1</v>
      </c>
      <c r="I222" s="233"/>
      <c r="J222" s="234">
        <f>ROUND(I222*H222,2)</f>
        <v>0</v>
      </c>
      <c r="K222" s="235"/>
      <c r="L222" s="43"/>
      <c r="M222" s="236" t="s">
        <v>1</v>
      </c>
      <c r="N222" s="237" t="s">
        <v>39</v>
      </c>
      <c r="O222" s="90"/>
      <c r="P222" s="238">
        <f>O222*H222</f>
        <v>0</v>
      </c>
      <c r="Q222" s="238">
        <v>0</v>
      </c>
      <c r="R222" s="238">
        <f>Q222*H222</f>
        <v>0</v>
      </c>
      <c r="S222" s="238">
        <v>0</v>
      </c>
      <c r="T222" s="23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40" t="s">
        <v>120</v>
      </c>
      <c r="AT222" s="240" t="s">
        <v>116</v>
      </c>
      <c r="AU222" s="240" t="s">
        <v>81</v>
      </c>
      <c r="AY222" s="16" t="s">
        <v>112</v>
      </c>
      <c r="BE222" s="241">
        <f>IF(N222="základní",J222,0)</f>
        <v>0</v>
      </c>
      <c r="BF222" s="241">
        <f>IF(N222="snížená",J222,0)</f>
        <v>0</v>
      </c>
      <c r="BG222" s="241">
        <f>IF(N222="zákl. přenesená",J222,0)</f>
        <v>0</v>
      </c>
      <c r="BH222" s="241">
        <f>IF(N222="sníž. přenesená",J222,0)</f>
        <v>0</v>
      </c>
      <c r="BI222" s="241">
        <f>IF(N222="nulová",J222,0)</f>
        <v>0</v>
      </c>
      <c r="BJ222" s="16" t="s">
        <v>79</v>
      </c>
      <c r="BK222" s="241">
        <f>ROUND(I222*H222,2)</f>
        <v>0</v>
      </c>
      <c r="BL222" s="16" t="s">
        <v>120</v>
      </c>
      <c r="BM222" s="240" t="s">
        <v>338</v>
      </c>
    </row>
    <row r="223" s="2" customFormat="1">
      <c r="A223" s="37"/>
      <c r="B223" s="38"/>
      <c r="C223" s="39"/>
      <c r="D223" s="242" t="s">
        <v>122</v>
      </c>
      <c r="E223" s="39"/>
      <c r="F223" s="243" t="s">
        <v>337</v>
      </c>
      <c r="G223" s="39"/>
      <c r="H223" s="39"/>
      <c r="I223" s="137"/>
      <c r="J223" s="39"/>
      <c r="K223" s="39"/>
      <c r="L223" s="43"/>
      <c r="M223" s="244"/>
      <c r="N223" s="245"/>
      <c r="O223" s="90"/>
      <c r="P223" s="90"/>
      <c r="Q223" s="90"/>
      <c r="R223" s="90"/>
      <c r="S223" s="90"/>
      <c r="T223" s="91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T223" s="16" t="s">
        <v>122</v>
      </c>
      <c r="AU223" s="16" t="s">
        <v>81</v>
      </c>
    </row>
    <row r="224" s="2" customFormat="1" ht="16.5" customHeight="1">
      <c r="A224" s="37"/>
      <c r="B224" s="38"/>
      <c r="C224" s="228" t="s">
        <v>339</v>
      </c>
      <c r="D224" s="228" t="s">
        <v>116</v>
      </c>
      <c r="E224" s="229" t="s">
        <v>340</v>
      </c>
      <c r="F224" s="230" t="s">
        <v>341</v>
      </c>
      <c r="G224" s="231" t="s">
        <v>173</v>
      </c>
      <c r="H224" s="232">
        <v>1</v>
      </c>
      <c r="I224" s="233"/>
      <c r="J224" s="234">
        <f>ROUND(I224*H224,2)</f>
        <v>0</v>
      </c>
      <c r="K224" s="235"/>
      <c r="L224" s="43"/>
      <c r="M224" s="236" t="s">
        <v>1</v>
      </c>
      <c r="N224" s="237" t="s">
        <v>39</v>
      </c>
      <c r="O224" s="90"/>
      <c r="P224" s="238">
        <f>O224*H224</f>
        <v>0</v>
      </c>
      <c r="Q224" s="238">
        <v>0</v>
      </c>
      <c r="R224" s="238">
        <f>Q224*H224</f>
        <v>0</v>
      </c>
      <c r="S224" s="238">
        <v>0</v>
      </c>
      <c r="T224" s="23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40" t="s">
        <v>120</v>
      </c>
      <c r="AT224" s="240" t="s">
        <v>116</v>
      </c>
      <c r="AU224" s="240" t="s">
        <v>81</v>
      </c>
      <c r="AY224" s="16" t="s">
        <v>112</v>
      </c>
      <c r="BE224" s="241">
        <f>IF(N224="základní",J224,0)</f>
        <v>0</v>
      </c>
      <c r="BF224" s="241">
        <f>IF(N224="snížená",J224,0)</f>
        <v>0</v>
      </c>
      <c r="BG224" s="241">
        <f>IF(N224="zákl. přenesená",J224,0)</f>
        <v>0</v>
      </c>
      <c r="BH224" s="241">
        <f>IF(N224="sníž. přenesená",J224,0)</f>
        <v>0</v>
      </c>
      <c r="BI224" s="241">
        <f>IF(N224="nulová",J224,0)</f>
        <v>0</v>
      </c>
      <c r="BJ224" s="16" t="s">
        <v>79</v>
      </c>
      <c r="BK224" s="241">
        <f>ROUND(I224*H224,2)</f>
        <v>0</v>
      </c>
      <c r="BL224" s="16" t="s">
        <v>120</v>
      </c>
      <c r="BM224" s="240" t="s">
        <v>342</v>
      </c>
    </row>
    <row r="225" s="2" customFormat="1">
      <c r="A225" s="37"/>
      <c r="B225" s="38"/>
      <c r="C225" s="39"/>
      <c r="D225" s="242" t="s">
        <v>122</v>
      </c>
      <c r="E225" s="39"/>
      <c r="F225" s="243" t="s">
        <v>341</v>
      </c>
      <c r="G225" s="39"/>
      <c r="H225" s="39"/>
      <c r="I225" s="137"/>
      <c r="J225" s="39"/>
      <c r="K225" s="39"/>
      <c r="L225" s="43"/>
      <c r="M225" s="244"/>
      <c r="N225" s="245"/>
      <c r="O225" s="90"/>
      <c r="P225" s="90"/>
      <c r="Q225" s="90"/>
      <c r="R225" s="90"/>
      <c r="S225" s="90"/>
      <c r="T225" s="91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122</v>
      </c>
      <c r="AU225" s="16" t="s">
        <v>81</v>
      </c>
    </row>
    <row r="226" s="2" customFormat="1" ht="16.5" customHeight="1">
      <c r="A226" s="37"/>
      <c r="B226" s="38"/>
      <c r="C226" s="228" t="s">
        <v>343</v>
      </c>
      <c r="D226" s="228" t="s">
        <v>116</v>
      </c>
      <c r="E226" s="229" t="s">
        <v>344</v>
      </c>
      <c r="F226" s="230" t="s">
        <v>345</v>
      </c>
      <c r="G226" s="231" t="s">
        <v>173</v>
      </c>
      <c r="H226" s="232">
        <v>1</v>
      </c>
      <c r="I226" s="233"/>
      <c r="J226" s="234">
        <f>ROUND(I226*H226,2)</f>
        <v>0</v>
      </c>
      <c r="K226" s="235"/>
      <c r="L226" s="43"/>
      <c r="M226" s="236" t="s">
        <v>1</v>
      </c>
      <c r="N226" s="237" t="s">
        <v>39</v>
      </c>
      <c r="O226" s="90"/>
      <c r="P226" s="238">
        <f>O226*H226</f>
        <v>0</v>
      </c>
      <c r="Q226" s="238">
        <v>0</v>
      </c>
      <c r="R226" s="238">
        <f>Q226*H226</f>
        <v>0</v>
      </c>
      <c r="S226" s="238">
        <v>0</v>
      </c>
      <c r="T226" s="23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40" t="s">
        <v>120</v>
      </c>
      <c r="AT226" s="240" t="s">
        <v>116</v>
      </c>
      <c r="AU226" s="240" t="s">
        <v>81</v>
      </c>
      <c r="AY226" s="16" t="s">
        <v>112</v>
      </c>
      <c r="BE226" s="241">
        <f>IF(N226="základní",J226,0)</f>
        <v>0</v>
      </c>
      <c r="BF226" s="241">
        <f>IF(N226="snížená",J226,0)</f>
        <v>0</v>
      </c>
      <c r="BG226" s="241">
        <f>IF(N226="zákl. přenesená",J226,0)</f>
        <v>0</v>
      </c>
      <c r="BH226" s="241">
        <f>IF(N226="sníž. přenesená",J226,0)</f>
        <v>0</v>
      </c>
      <c r="BI226" s="241">
        <f>IF(N226="nulová",J226,0)</f>
        <v>0</v>
      </c>
      <c r="BJ226" s="16" t="s">
        <v>79</v>
      </c>
      <c r="BK226" s="241">
        <f>ROUND(I226*H226,2)</f>
        <v>0</v>
      </c>
      <c r="BL226" s="16" t="s">
        <v>120</v>
      </c>
      <c r="BM226" s="240" t="s">
        <v>346</v>
      </c>
    </row>
    <row r="227" s="2" customFormat="1">
      <c r="A227" s="37"/>
      <c r="B227" s="38"/>
      <c r="C227" s="39"/>
      <c r="D227" s="242" t="s">
        <v>122</v>
      </c>
      <c r="E227" s="39"/>
      <c r="F227" s="243" t="s">
        <v>345</v>
      </c>
      <c r="G227" s="39"/>
      <c r="H227" s="39"/>
      <c r="I227" s="137"/>
      <c r="J227" s="39"/>
      <c r="K227" s="39"/>
      <c r="L227" s="43"/>
      <c r="M227" s="244"/>
      <c r="N227" s="245"/>
      <c r="O227" s="90"/>
      <c r="P227" s="90"/>
      <c r="Q227" s="90"/>
      <c r="R227" s="90"/>
      <c r="S227" s="90"/>
      <c r="T227" s="91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6" t="s">
        <v>122</v>
      </c>
      <c r="AU227" s="16" t="s">
        <v>81</v>
      </c>
    </row>
    <row r="228" s="2" customFormat="1" ht="21.75" customHeight="1">
      <c r="A228" s="37"/>
      <c r="B228" s="38"/>
      <c r="C228" s="228" t="s">
        <v>347</v>
      </c>
      <c r="D228" s="228" t="s">
        <v>116</v>
      </c>
      <c r="E228" s="229" t="s">
        <v>348</v>
      </c>
      <c r="F228" s="230" t="s">
        <v>349</v>
      </c>
      <c r="G228" s="231" t="s">
        <v>183</v>
      </c>
      <c r="H228" s="232">
        <v>8</v>
      </c>
      <c r="I228" s="233"/>
      <c r="J228" s="234">
        <f>ROUND(I228*H228,2)</f>
        <v>0</v>
      </c>
      <c r="K228" s="235"/>
      <c r="L228" s="43"/>
      <c r="M228" s="236" t="s">
        <v>1</v>
      </c>
      <c r="N228" s="237" t="s">
        <v>39</v>
      </c>
      <c r="O228" s="90"/>
      <c r="P228" s="238">
        <f>O228*H228</f>
        <v>0</v>
      </c>
      <c r="Q228" s="238">
        <v>0</v>
      </c>
      <c r="R228" s="238">
        <f>Q228*H228</f>
        <v>0</v>
      </c>
      <c r="S228" s="238">
        <v>0</v>
      </c>
      <c r="T228" s="23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40" t="s">
        <v>120</v>
      </c>
      <c r="AT228" s="240" t="s">
        <v>116</v>
      </c>
      <c r="AU228" s="240" t="s">
        <v>81</v>
      </c>
      <c r="AY228" s="16" t="s">
        <v>112</v>
      </c>
      <c r="BE228" s="241">
        <f>IF(N228="základní",J228,0)</f>
        <v>0</v>
      </c>
      <c r="BF228" s="241">
        <f>IF(N228="snížená",J228,0)</f>
        <v>0</v>
      </c>
      <c r="BG228" s="241">
        <f>IF(N228="zákl. přenesená",J228,0)</f>
        <v>0</v>
      </c>
      <c r="BH228" s="241">
        <f>IF(N228="sníž. přenesená",J228,0)</f>
        <v>0</v>
      </c>
      <c r="BI228" s="241">
        <f>IF(N228="nulová",J228,0)</f>
        <v>0</v>
      </c>
      <c r="BJ228" s="16" t="s">
        <v>79</v>
      </c>
      <c r="BK228" s="241">
        <f>ROUND(I228*H228,2)</f>
        <v>0</v>
      </c>
      <c r="BL228" s="16" t="s">
        <v>120</v>
      </c>
      <c r="BM228" s="240" t="s">
        <v>350</v>
      </c>
    </row>
    <row r="229" s="2" customFormat="1">
      <c r="A229" s="37"/>
      <c r="B229" s="38"/>
      <c r="C229" s="39"/>
      <c r="D229" s="242" t="s">
        <v>122</v>
      </c>
      <c r="E229" s="39"/>
      <c r="F229" s="243" t="s">
        <v>349</v>
      </c>
      <c r="G229" s="39"/>
      <c r="H229" s="39"/>
      <c r="I229" s="137"/>
      <c r="J229" s="39"/>
      <c r="K229" s="39"/>
      <c r="L229" s="43"/>
      <c r="M229" s="244"/>
      <c r="N229" s="245"/>
      <c r="O229" s="90"/>
      <c r="P229" s="90"/>
      <c r="Q229" s="90"/>
      <c r="R229" s="90"/>
      <c r="S229" s="90"/>
      <c r="T229" s="91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122</v>
      </c>
      <c r="AU229" s="16" t="s">
        <v>81</v>
      </c>
    </row>
    <row r="230" s="2" customFormat="1" ht="16.5" customHeight="1">
      <c r="A230" s="37"/>
      <c r="B230" s="38"/>
      <c r="C230" s="228" t="s">
        <v>351</v>
      </c>
      <c r="D230" s="228" t="s">
        <v>116</v>
      </c>
      <c r="E230" s="229" t="s">
        <v>352</v>
      </c>
      <c r="F230" s="230" t="s">
        <v>353</v>
      </c>
      <c r="G230" s="231" t="s">
        <v>119</v>
      </c>
      <c r="H230" s="232">
        <v>250</v>
      </c>
      <c r="I230" s="233"/>
      <c r="J230" s="234">
        <f>ROUND(I230*H230,2)</f>
        <v>0</v>
      </c>
      <c r="K230" s="235"/>
      <c r="L230" s="43"/>
      <c r="M230" s="236" t="s">
        <v>1</v>
      </c>
      <c r="N230" s="237" t="s">
        <v>39</v>
      </c>
      <c r="O230" s="90"/>
      <c r="P230" s="238">
        <f>O230*H230</f>
        <v>0</v>
      </c>
      <c r="Q230" s="238">
        <v>0</v>
      </c>
      <c r="R230" s="238">
        <f>Q230*H230</f>
        <v>0</v>
      </c>
      <c r="S230" s="238">
        <v>0</v>
      </c>
      <c r="T230" s="23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40" t="s">
        <v>120</v>
      </c>
      <c r="AT230" s="240" t="s">
        <v>116</v>
      </c>
      <c r="AU230" s="240" t="s">
        <v>81</v>
      </c>
      <c r="AY230" s="16" t="s">
        <v>112</v>
      </c>
      <c r="BE230" s="241">
        <f>IF(N230="základní",J230,0)</f>
        <v>0</v>
      </c>
      <c r="BF230" s="241">
        <f>IF(N230="snížená",J230,0)</f>
        <v>0</v>
      </c>
      <c r="BG230" s="241">
        <f>IF(N230="zákl. přenesená",J230,0)</f>
        <v>0</v>
      </c>
      <c r="BH230" s="241">
        <f>IF(N230="sníž. přenesená",J230,0)</f>
        <v>0</v>
      </c>
      <c r="BI230" s="241">
        <f>IF(N230="nulová",J230,0)</f>
        <v>0</v>
      </c>
      <c r="BJ230" s="16" t="s">
        <v>79</v>
      </c>
      <c r="BK230" s="241">
        <f>ROUND(I230*H230,2)</f>
        <v>0</v>
      </c>
      <c r="BL230" s="16" t="s">
        <v>120</v>
      </c>
      <c r="BM230" s="240" t="s">
        <v>354</v>
      </c>
    </row>
    <row r="231" s="2" customFormat="1">
      <c r="A231" s="37"/>
      <c r="B231" s="38"/>
      <c r="C231" s="39"/>
      <c r="D231" s="242" t="s">
        <v>122</v>
      </c>
      <c r="E231" s="39"/>
      <c r="F231" s="243" t="s">
        <v>353</v>
      </c>
      <c r="G231" s="39"/>
      <c r="H231" s="39"/>
      <c r="I231" s="137"/>
      <c r="J231" s="39"/>
      <c r="K231" s="39"/>
      <c r="L231" s="43"/>
      <c r="M231" s="244"/>
      <c r="N231" s="245"/>
      <c r="O231" s="90"/>
      <c r="P231" s="90"/>
      <c r="Q231" s="90"/>
      <c r="R231" s="90"/>
      <c r="S231" s="90"/>
      <c r="T231" s="91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6" t="s">
        <v>122</v>
      </c>
      <c r="AU231" s="16" t="s">
        <v>81</v>
      </c>
    </row>
    <row r="232" s="2" customFormat="1" ht="16.5" customHeight="1">
      <c r="A232" s="37"/>
      <c r="B232" s="38"/>
      <c r="C232" s="228" t="s">
        <v>355</v>
      </c>
      <c r="D232" s="228" t="s">
        <v>116</v>
      </c>
      <c r="E232" s="229" t="s">
        <v>356</v>
      </c>
      <c r="F232" s="230" t="s">
        <v>357</v>
      </c>
      <c r="G232" s="231" t="s">
        <v>119</v>
      </c>
      <c r="H232" s="232">
        <v>200</v>
      </c>
      <c r="I232" s="233"/>
      <c r="J232" s="234">
        <f>ROUND(I232*H232,2)</f>
        <v>0</v>
      </c>
      <c r="K232" s="235"/>
      <c r="L232" s="43"/>
      <c r="M232" s="236" t="s">
        <v>1</v>
      </c>
      <c r="N232" s="237" t="s">
        <v>39</v>
      </c>
      <c r="O232" s="90"/>
      <c r="P232" s="238">
        <f>O232*H232</f>
        <v>0</v>
      </c>
      <c r="Q232" s="238">
        <v>0</v>
      </c>
      <c r="R232" s="238">
        <f>Q232*H232</f>
        <v>0</v>
      </c>
      <c r="S232" s="238">
        <v>0</v>
      </c>
      <c r="T232" s="239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40" t="s">
        <v>120</v>
      </c>
      <c r="AT232" s="240" t="s">
        <v>116</v>
      </c>
      <c r="AU232" s="240" t="s">
        <v>81</v>
      </c>
      <c r="AY232" s="16" t="s">
        <v>112</v>
      </c>
      <c r="BE232" s="241">
        <f>IF(N232="základní",J232,0)</f>
        <v>0</v>
      </c>
      <c r="BF232" s="241">
        <f>IF(N232="snížená",J232,0)</f>
        <v>0</v>
      </c>
      <c r="BG232" s="241">
        <f>IF(N232="zákl. přenesená",J232,0)</f>
        <v>0</v>
      </c>
      <c r="BH232" s="241">
        <f>IF(N232="sníž. přenesená",J232,0)</f>
        <v>0</v>
      </c>
      <c r="BI232" s="241">
        <f>IF(N232="nulová",J232,0)</f>
        <v>0</v>
      </c>
      <c r="BJ232" s="16" t="s">
        <v>79</v>
      </c>
      <c r="BK232" s="241">
        <f>ROUND(I232*H232,2)</f>
        <v>0</v>
      </c>
      <c r="BL232" s="16" t="s">
        <v>120</v>
      </c>
      <c r="BM232" s="240" t="s">
        <v>358</v>
      </c>
    </row>
    <row r="233" s="2" customFormat="1">
      <c r="A233" s="37"/>
      <c r="B233" s="38"/>
      <c r="C233" s="39"/>
      <c r="D233" s="242" t="s">
        <v>122</v>
      </c>
      <c r="E233" s="39"/>
      <c r="F233" s="243" t="s">
        <v>357</v>
      </c>
      <c r="G233" s="39"/>
      <c r="H233" s="39"/>
      <c r="I233" s="137"/>
      <c r="J233" s="39"/>
      <c r="K233" s="39"/>
      <c r="L233" s="43"/>
      <c r="M233" s="244"/>
      <c r="N233" s="245"/>
      <c r="O233" s="90"/>
      <c r="P233" s="90"/>
      <c r="Q233" s="90"/>
      <c r="R233" s="90"/>
      <c r="S233" s="90"/>
      <c r="T233" s="91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16" t="s">
        <v>122</v>
      </c>
      <c r="AU233" s="16" t="s">
        <v>81</v>
      </c>
    </row>
    <row r="234" s="2" customFormat="1" ht="16.5" customHeight="1">
      <c r="A234" s="37"/>
      <c r="B234" s="38"/>
      <c r="C234" s="228" t="s">
        <v>359</v>
      </c>
      <c r="D234" s="228" t="s">
        <v>116</v>
      </c>
      <c r="E234" s="229" t="s">
        <v>360</v>
      </c>
      <c r="F234" s="230" t="s">
        <v>361</v>
      </c>
      <c r="G234" s="231" t="s">
        <v>119</v>
      </c>
      <c r="H234" s="232">
        <v>150</v>
      </c>
      <c r="I234" s="233"/>
      <c r="J234" s="234">
        <f>ROUND(I234*H234,2)</f>
        <v>0</v>
      </c>
      <c r="K234" s="235"/>
      <c r="L234" s="43"/>
      <c r="M234" s="236" t="s">
        <v>1</v>
      </c>
      <c r="N234" s="237" t="s">
        <v>39</v>
      </c>
      <c r="O234" s="90"/>
      <c r="P234" s="238">
        <f>O234*H234</f>
        <v>0</v>
      </c>
      <c r="Q234" s="238">
        <v>0</v>
      </c>
      <c r="R234" s="238">
        <f>Q234*H234</f>
        <v>0</v>
      </c>
      <c r="S234" s="238">
        <v>0</v>
      </c>
      <c r="T234" s="23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40" t="s">
        <v>120</v>
      </c>
      <c r="AT234" s="240" t="s">
        <v>116</v>
      </c>
      <c r="AU234" s="240" t="s">
        <v>81</v>
      </c>
      <c r="AY234" s="16" t="s">
        <v>112</v>
      </c>
      <c r="BE234" s="241">
        <f>IF(N234="základní",J234,0)</f>
        <v>0</v>
      </c>
      <c r="BF234" s="241">
        <f>IF(N234="snížená",J234,0)</f>
        <v>0</v>
      </c>
      <c r="BG234" s="241">
        <f>IF(N234="zákl. přenesená",J234,0)</f>
        <v>0</v>
      </c>
      <c r="BH234" s="241">
        <f>IF(N234="sníž. přenesená",J234,0)</f>
        <v>0</v>
      </c>
      <c r="BI234" s="241">
        <f>IF(N234="nulová",J234,0)</f>
        <v>0</v>
      </c>
      <c r="BJ234" s="16" t="s">
        <v>79</v>
      </c>
      <c r="BK234" s="241">
        <f>ROUND(I234*H234,2)</f>
        <v>0</v>
      </c>
      <c r="BL234" s="16" t="s">
        <v>120</v>
      </c>
      <c r="BM234" s="240" t="s">
        <v>362</v>
      </c>
    </row>
    <row r="235" s="2" customFormat="1">
      <c r="A235" s="37"/>
      <c r="B235" s="38"/>
      <c r="C235" s="39"/>
      <c r="D235" s="242" t="s">
        <v>122</v>
      </c>
      <c r="E235" s="39"/>
      <c r="F235" s="243" t="s">
        <v>361</v>
      </c>
      <c r="G235" s="39"/>
      <c r="H235" s="39"/>
      <c r="I235" s="137"/>
      <c r="J235" s="39"/>
      <c r="K235" s="39"/>
      <c r="L235" s="43"/>
      <c r="M235" s="244"/>
      <c r="N235" s="245"/>
      <c r="O235" s="90"/>
      <c r="P235" s="90"/>
      <c r="Q235" s="90"/>
      <c r="R235" s="90"/>
      <c r="S235" s="90"/>
      <c r="T235" s="91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122</v>
      </c>
      <c r="AU235" s="16" t="s">
        <v>81</v>
      </c>
    </row>
    <row r="236" s="2" customFormat="1" ht="16.5" customHeight="1">
      <c r="A236" s="37"/>
      <c r="B236" s="38"/>
      <c r="C236" s="228" t="s">
        <v>363</v>
      </c>
      <c r="D236" s="228" t="s">
        <v>116</v>
      </c>
      <c r="E236" s="229" t="s">
        <v>364</v>
      </c>
      <c r="F236" s="230" t="s">
        <v>365</v>
      </c>
      <c r="G236" s="231" t="s">
        <v>119</v>
      </c>
      <c r="H236" s="232">
        <v>150</v>
      </c>
      <c r="I236" s="233"/>
      <c r="J236" s="234">
        <f>ROUND(I236*H236,2)</f>
        <v>0</v>
      </c>
      <c r="K236" s="235"/>
      <c r="L236" s="43"/>
      <c r="M236" s="236" t="s">
        <v>1</v>
      </c>
      <c r="N236" s="237" t="s">
        <v>39</v>
      </c>
      <c r="O236" s="90"/>
      <c r="P236" s="238">
        <f>O236*H236</f>
        <v>0</v>
      </c>
      <c r="Q236" s="238">
        <v>0</v>
      </c>
      <c r="R236" s="238">
        <f>Q236*H236</f>
        <v>0</v>
      </c>
      <c r="S236" s="238">
        <v>0</v>
      </c>
      <c r="T236" s="239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40" t="s">
        <v>120</v>
      </c>
      <c r="AT236" s="240" t="s">
        <v>116</v>
      </c>
      <c r="AU236" s="240" t="s">
        <v>81</v>
      </c>
      <c r="AY236" s="16" t="s">
        <v>112</v>
      </c>
      <c r="BE236" s="241">
        <f>IF(N236="základní",J236,0)</f>
        <v>0</v>
      </c>
      <c r="BF236" s="241">
        <f>IF(N236="snížená",J236,0)</f>
        <v>0</v>
      </c>
      <c r="BG236" s="241">
        <f>IF(N236="zákl. přenesená",J236,0)</f>
        <v>0</v>
      </c>
      <c r="BH236" s="241">
        <f>IF(N236="sníž. přenesená",J236,0)</f>
        <v>0</v>
      </c>
      <c r="BI236" s="241">
        <f>IF(N236="nulová",J236,0)</f>
        <v>0</v>
      </c>
      <c r="BJ236" s="16" t="s">
        <v>79</v>
      </c>
      <c r="BK236" s="241">
        <f>ROUND(I236*H236,2)</f>
        <v>0</v>
      </c>
      <c r="BL236" s="16" t="s">
        <v>120</v>
      </c>
      <c r="BM236" s="240" t="s">
        <v>366</v>
      </c>
    </row>
    <row r="237" s="2" customFormat="1">
      <c r="A237" s="37"/>
      <c r="B237" s="38"/>
      <c r="C237" s="39"/>
      <c r="D237" s="242" t="s">
        <v>122</v>
      </c>
      <c r="E237" s="39"/>
      <c r="F237" s="243" t="s">
        <v>365</v>
      </c>
      <c r="G237" s="39"/>
      <c r="H237" s="39"/>
      <c r="I237" s="137"/>
      <c r="J237" s="39"/>
      <c r="K237" s="39"/>
      <c r="L237" s="43"/>
      <c r="M237" s="244"/>
      <c r="N237" s="245"/>
      <c r="O237" s="90"/>
      <c r="P237" s="90"/>
      <c r="Q237" s="90"/>
      <c r="R237" s="90"/>
      <c r="S237" s="90"/>
      <c r="T237" s="91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6" t="s">
        <v>122</v>
      </c>
      <c r="AU237" s="16" t="s">
        <v>81</v>
      </c>
    </row>
    <row r="238" s="2" customFormat="1" ht="16.5" customHeight="1">
      <c r="A238" s="37"/>
      <c r="B238" s="38"/>
      <c r="C238" s="228" t="s">
        <v>367</v>
      </c>
      <c r="D238" s="228" t="s">
        <v>116</v>
      </c>
      <c r="E238" s="229" t="s">
        <v>368</v>
      </c>
      <c r="F238" s="230" t="s">
        <v>369</v>
      </c>
      <c r="G238" s="231" t="s">
        <v>119</v>
      </c>
      <c r="H238" s="232">
        <v>100</v>
      </c>
      <c r="I238" s="233"/>
      <c r="J238" s="234">
        <f>ROUND(I238*H238,2)</f>
        <v>0</v>
      </c>
      <c r="K238" s="235"/>
      <c r="L238" s="43"/>
      <c r="M238" s="236" t="s">
        <v>1</v>
      </c>
      <c r="N238" s="237" t="s">
        <v>39</v>
      </c>
      <c r="O238" s="90"/>
      <c r="P238" s="238">
        <f>O238*H238</f>
        <v>0</v>
      </c>
      <c r="Q238" s="238">
        <v>0</v>
      </c>
      <c r="R238" s="238">
        <f>Q238*H238</f>
        <v>0</v>
      </c>
      <c r="S238" s="238">
        <v>0</v>
      </c>
      <c r="T238" s="239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40" t="s">
        <v>120</v>
      </c>
      <c r="AT238" s="240" t="s">
        <v>116</v>
      </c>
      <c r="AU238" s="240" t="s">
        <v>81</v>
      </c>
      <c r="AY238" s="16" t="s">
        <v>112</v>
      </c>
      <c r="BE238" s="241">
        <f>IF(N238="základní",J238,0)</f>
        <v>0</v>
      </c>
      <c r="BF238" s="241">
        <f>IF(N238="snížená",J238,0)</f>
        <v>0</v>
      </c>
      <c r="BG238" s="241">
        <f>IF(N238="zákl. přenesená",J238,0)</f>
        <v>0</v>
      </c>
      <c r="BH238" s="241">
        <f>IF(N238="sníž. přenesená",J238,0)</f>
        <v>0</v>
      </c>
      <c r="BI238" s="241">
        <f>IF(N238="nulová",J238,0)</f>
        <v>0</v>
      </c>
      <c r="BJ238" s="16" t="s">
        <v>79</v>
      </c>
      <c r="BK238" s="241">
        <f>ROUND(I238*H238,2)</f>
        <v>0</v>
      </c>
      <c r="BL238" s="16" t="s">
        <v>120</v>
      </c>
      <c r="BM238" s="240" t="s">
        <v>370</v>
      </c>
    </row>
    <row r="239" s="2" customFormat="1">
      <c r="A239" s="37"/>
      <c r="B239" s="38"/>
      <c r="C239" s="39"/>
      <c r="D239" s="242" t="s">
        <v>122</v>
      </c>
      <c r="E239" s="39"/>
      <c r="F239" s="243" t="s">
        <v>369</v>
      </c>
      <c r="G239" s="39"/>
      <c r="H239" s="39"/>
      <c r="I239" s="137"/>
      <c r="J239" s="39"/>
      <c r="K239" s="39"/>
      <c r="L239" s="43"/>
      <c r="M239" s="244"/>
      <c r="N239" s="245"/>
      <c r="O239" s="90"/>
      <c r="P239" s="90"/>
      <c r="Q239" s="90"/>
      <c r="R239" s="90"/>
      <c r="S239" s="90"/>
      <c r="T239" s="91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122</v>
      </c>
      <c r="AU239" s="16" t="s">
        <v>81</v>
      </c>
    </row>
    <row r="240" s="2" customFormat="1" ht="16.5" customHeight="1">
      <c r="A240" s="37"/>
      <c r="B240" s="38"/>
      <c r="C240" s="228" t="s">
        <v>371</v>
      </c>
      <c r="D240" s="228" t="s">
        <v>116</v>
      </c>
      <c r="E240" s="229" t="s">
        <v>372</v>
      </c>
      <c r="F240" s="230" t="s">
        <v>373</v>
      </c>
      <c r="G240" s="231" t="s">
        <v>119</v>
      </c>
      <c r="H240" s="232">
        <v>150</v>
      </c>
      <c r="I240" s="233"/>
      <c r="J240" s="234">
        <f>ROUND(I240*H240,2)</f>
        <v>0</v>
      </c>
      <c r="K240" s="235"/>
      <c r="L240" s="43"/>
      <c r="M240" s="236" t="s">
        <v>1</v>
      </c>
      <c r="N240" s="237" t="s">
        <v>39</v>
      </c>
      <c r="O240" s="90"/>
      <c r="P240" s="238">
        <f>O240*H240</f>
        <v>0</v>
      </c>
      <c r="Q240" s="238">
        <v>0</v>
      </c>
      <c r="R240" s="238">
        <f>Q240*H240</f>
        <v>0</v>
      </c>
      <c r="S240" s="238">
        <v>0</v>
      </c>
      <c r="T240" s="239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40" t="s">
        <v>120</v>
      </c>
      <c r="AT240" s="240" t="s">
        <v>116</v>
      </c>
      <c r="AU240" s="240" t="s">
        <v>81</v>
      </c>
      <c r="AY240" s="16" t="s">
        <v>112</v>
      </c>
      <c r="BE240" s="241">
        <f>IF(N240="základní",J240,0)</f>
        <v>0</v>
      </c>
      <c r="BF240" s="241">
        <f>IF(N240="snížená",J240,0)</f>
        <v>0</v>
      </c>
      <c r="BG240" s="241">
        <f>IF(N240="zákl. přenesená",J240,0)</f>
        <v>0</v>
      </c>
      <c r="BH240" s="241">
        <f>IF(N240="sníž. přenesená",J240,0)</f>
        <v>0</v>
      </c>
      <c r="BI240" s="241">
        <f>IF(N240="nulová",J240,0)</f>
        <v>0</v>
      </c>
      <c r="BJ240" s="16" t="s">
        <v>79</v>
      </c>
      <c r="BK240" s="241">
        <f>ROUND(I240*H240,2)</f>
        <v>0</v>
      </c>
      <c r="BL240" s="16" t="s">
        <v>120</v>
      </c>
      <c r="BM240" s="240" t="s">
        <v>374</v>
      </c>
    </row>
    <row r="241" s="2" customFormat="1">
      <c r="A241" s="37"/>
      <c r="B241" s="38"/>
      <c r="C241" s="39"/>
      <c r="D241" s="242" t="s">
        <v>122</v>
      </c>
      <c r="E241" s="39"/>
      <c r="F241" s="243" t="s">
        <v>373</v>
      </c>
      <c r="G241" s="39"/>
      <c r="H241" s="39"/>
      <c r="I241" s="137"/>
      <c r="J241" s="39"/>
      <c r="K241" s="39"/>
      <c r="L241" s="43"/>
      <c r="M241" s="244"/>
      <c r="N241" s="245"/>
      <c r="O241" s="90"/>
      <c r="P241" s="90"/>
      <c r="Q241" s="90"/>
      <c r="R241" s="90"/>
      <c r="S241" s="90"/>
      <c r="T241" s="91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122</v>
      </c>
      <c r="AU241" s="16" t="s">
        <v>81</v>
      </c>
    </row>
    <row r="242" s="2" customFormat="1" ht="21.75" customHeight="1">
      <c r="A242" s="37"/>
      <c r="B242" s="38"/>
      <c r="C242" s="228" t="s">
        <v>375</v>
      </c>
      <c r="D242" s="228" t="s">
        <v>116</v>
      </c>
      <c r="E242" s="229" t="s">
        <v>376</v>
      </c>
      <c r="F242" s="230" t="s">
        <v>377</v>
      </c>
      <c r="G242" s="231" t="s">
        <v>140</v>
      </c>
      <c r="H242" s="232">
        <v>3</v>
      </c>
      <c r="I242" s="233"/>
      <c r="J242" s="234">
        <f>ROUND(I242*H242,2)</f>
        <v>0</v>
      </c>
      <c r="K242" s="235"/>
      <c r="L242" s="43"/>
      <c r="M242" s="236" t="s">
        <v>1</v>
      </c>
      <c r="N242" s="237" t="s">
        <v>39</v>
      </c>
      <c r="O242" s="90"/>
      <c r="P242" s="238">
        <f>O242*H242</f>
        <v>0</v>
      </c>
      <c r="Q242" s="238">
        <v>0</v>
      </c>
      <c r="R242" s="238">
        <f>Q242*H242</f>
        <v>0</v>
      </c>
      <c r="S242" s="238">
        <v>0</v>
      </c>
      <c r="T242" s="239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40" t="s">
        <v>120</v>
      </c>
      <c r="AT242" s="240" t="s">
        <v>116</v>
      </c>
      <c r="AU242" s="240" t="s">
        <v>81</v>
      </c>
      <c r="AY242" s="16" t="s">
        <v>112</v>
      </c>
      <c r="BE242" s="241">
        <f>IF(N242="základní",J242,0)</f>
        <v>0</v>
      </c>
      <c r="BF242" s="241">
        <f>IF(N242="snížená",J242,0)</f>
        <v>0</v>
      </c>
      <c r="BG242" s="241">
        <f>IF(N242="zákl. přenesená",J242,0)</f>
        <v>0</v>
      </c>
      <c r="BH242" s="241">
        <f>IF(N242="sníž. přenesená",J242,0)</f>
        <v>0</v>
      </c>
      <c r="BI242" s="241">
        <f>IF(N242="nulová",J242,0)</f>
        <v>0</v>
      </c>
      <c r="BJ242" s="16" t="s">
        <v>79</v>
      </c>
      <c r="BK242" s="241">
        <f>ROUND(I242*H242,2)</f>
        <v>0</v>
      </c>
      <c r="BL242" s="16" t="s">
        <v>120</v>
      </c>
      <c r="BM242" s="240" t="s">
        <v>378</v>
      </c>
    </row>
    <row r="243" s="2" customFormat="1">
      <c r="A243" s="37"/>
      <c r="B243" s="38"/>
      <c r="C243" s="39"/>
      <c r="D243" s="242" t="s">
        <v>122</v>
      </c>
      <c r="E243" s="39"/>
      <c r="F243" s="243" t="s">
        <v>377</v>
      </c>
      <c r="G243" s="39"/>
      <c r="H243" s="39"/>
      <c r="I243" s="137"/>
      <c r="J243" s="39"/>
      <c r="K243" s="39"/>
      <c r="L243" s="43"/>
      <c r="M243" s="244"/>
      <c r="N243" s="245"/>
      <c r="O243" s="90"/>
      <c r="P243" s="90"/>
      <c r="Q243" s="90"/>
      <c r="R243" s="90"/>
      <c r="S243" s="90"/>
      <c r="T243" s="91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122</v>
      </c>
      <c r="AU243" s="16" t="s">
        <v>81</v>
      </c>
    </row>
    <row r="244" s="2" customFormat="1" ht="16.5" customHeight="1">
      <c r="A244" s="37"/>
      <c r="B244" s="38"/>
      <c r="C244" s="228" t="s">
        <v>379</v>
      </c>
      <c r="D244" s="228" t="s">
        <v>116</v>
      </c>
      <c r="E244" s="229" t="s">
        <v>380</v>
      </c>
      <c r="F244" s="230" t="s">
        <v>381</v>
      </c>
      <c r="G244" s="231" t="s">
        <v>140</v>
      </c>
      <c r="H244" s="232">
        <v>15</v>
      </c>
      <c r="I244" s="233"/>
      <c r="J244" s="234">
        <f>ROUND(I244*H244,2)</f>
        <v>0</v>
      </c>
      <c r="K244" s="235"/>
      <c r="L244" s="43"/>
      <c r="M244" s="236" t="s">
        <v>1</v>
      </c>
      <c r="N244" s="237" t="s">
        <v>39</v>
      </c>
      <c r="O244" s="90"/>
      <c r="P244" s="238">
        <f>O244*H244</f>
        <v>0</v>
      </c>
      <c r="Q244" s="238">
        <v>0</v>
      </c>
      <c r="R244" s="238">
        <f>Q244*H244</f>
        <v>0</v>
      </c>
      <c r="S244" s="238">
        <v>0</v>
      </c>
      <c r="T244" s="239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40" t="s">
        <v>120</v>
      </c>
      <c r="AT244" s="240" t="s">
        <v>116</v>
      </c>
      <c r="AU244" s="240" t="s">
        <v>81</v>
      </c>
      <c r="AY244" s="16" t="s">
        <v>112</v>
      </c>
      <c r="BE244" s="241">
        <f>IF(N244="základní",J244,0)</f>
        <v>0</v>
      </c>
      <c r="BF244" s="241">
        <f>IF(N244="snížená",J244,0)</f>
        <v>0</v>
      </c>
      <c r="BG244" s="241">
        <f>IF(N244="zákl. přenesená",J244,0)</f>
        <v>0</v>
      </c>
      <c r="BH244" s="241">
        <f>IF(N244="sníž. přenesená",J244,0)</f>
        <v>0</v>
      </c>
      <c r="BI244" s="241">
        <f>IF(N244="nulová",J244,0)</f>
        <v>0</v>
      </c>
      <c r="BJ244" s="16" t="s">
        <v>79</v>
      </c>
      <c r="BK244" s="241">
        <f>ROUND(I244*H244,2)</f>
        <v>0</v>
      </c>
      <c r="BL244" s="16" t="s">
        <v>120</v>
      </c>
      <c r="BM244" s="240" t="s">
        <v>382</v>
      </c>
    </row>
    <row r="245" s="2" customFormat="1">
      <c r="A245" s="37"/>
      <c r="B245" s="38"/>
      <c r="C245" s="39"/>
      <c r="D245" s="242" t="s">
        <v>122</v>
      </c>
      <c r="E245" s="39"/>
      <c r="F245" s="243" t="s">
        <v>381</v>
      </c>
      <c r="G245" s="39"/>
      <c r="H245" s="39"/>
      <c r="I245" s="137"/>
      <c r="J245" s="39"/>
      <c r="K245" s="39"/>
      <c r="L245" s="43"/>
      <c r="M245" s="244"/>
      <c r="N245" s="245"/>
      <c r="O245" s="90"/>
      <c r="P245" s="90"/>
      <c r="Q245" s="90"/>
      <c r="R245" s="90"/>
      <c r="S245" s="90"/>
      <c r="T245" s="91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122</v>
      </c>
      <c r="AU245" s="16" t="s">
        <v>81</v>
      </c>
    </row>
    <row r="246" s="2" customFormat="1" ht="16.5" customHeight="1">
      <c r="A246" s="37"/>
      <c r="B246" s="38"/>
      <c r="C246" s="228" t="s">
        <v>383</v>
      </c>
      <c r="D246" s="228" t="s">
        <v>116</v>
      </c>
      <c r="E246" s="229" t="s">
        <v>384</v>
      </c>
      <c r="F246" s="230" t="s">
        <v>385</v>
      </c>
      <c r="G246" s="231" t="s">
        <v>119</v>
      </c>
      <c r="H246" s="232">
        <v>20</v>
      </c>
      <c r="I246" s="233"/>
      <c r="J246" s="234">
        <f>ROUND(I246*H246,2)</f>
        <v>0</v>
      </c>
      <c r="K246" s="235"/>
      <c r="L246" s="43"/>
      <c r="M246" s="236" t="s">
        <v>1</v>
      </c>
      <c r="N246" s="237" t="s">
        <v>39</v>
      </c>
      <c r="O246" s="90"/>
      <c r="P246" s="238">
        <f>O246*H246</f>
        <v>0</v>
      </c>
      <c r="Q246" s="238">
        <v>0</v>
      </c>
      <c r="R246" s="238">
        <f>Q246*H246</f>
        <v>0</v>
      </c>
      <c r="S246" s="238">
        <v>0</v>
      </c>
      <c r="T246" s="239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40" t="s">
        <v>120</v>
      </c>
      <c r="AT246" s="240" t="s">
        <v>116</v>
      </c>
      <c r="AU246" s="240" t="s">
        <v>81</v>
      </c>
      <c r="AY246" s="16" t="s">
        <v>112</v>
      </c>
      <c r="BE246" s="241">
        <f>IF(N246="základní",J246,0)</f>
        <v>0</v>
      </c>
      <c r="BF246" s="241">
        <f>IF(N246="snížená",J246,0)</f>
        <v>0</v>
      </c>
      <c r="BG246" s="241">
        <f>IF(N246="zákl. přenesená",J246,0)</f>
        <v>0</v>
      </c>
      <c r="BH246" s="241">
        <f>IF(N246="sníž. přenesená",J246,0)</f>
        <v>0</v>
      </c>
      <c r="BI246" s="241">
        <f>IF(N246="nulová",J246,0)</f>
        <v>0</v>
      </c>
      <c r="BJ246" s="16" t="s">
        <v>79</v>
      </c>
      <c r="BK246" s="241">
        <f>ROUND(I246*H246,2)</f>
        <v>0</v>
      </c>
      <c r="BL246" s="16" t="s">
        <v>120</v>
      </c>
      <c r="BM246" s="240" t="s">
        <v>386</v>
      </c>
    </row>
    <row r="247" s="2" customFormat="1">
      <c r="A247" s="37"/>
      <c r="B247" s="38"/>
      <c r="C247" s="39"/>
      <c r="D247" s="242" t="s">
        <v>122</v>
      </c>
      <c r="E247" s="39"/>
      <c r="F247" s="243" t="s">
        <v>385</v>
      </c>
      <c r="G247" s="39"/>
      <c r="H247" s="39"/>
      <c r="I247" s="137"/>
      <c r="J247" s="39"/>
      <c r="K247" s="39"/>
      <c r="L247" s="43"/>
      <c r="M247" s="244"/>
      <c r="N247" s="245"/>
      <c r="O247" s="90"/>
      <c r="P247" s="90"/>
      <c r="Q247" s="90"/>
      <c r="R247" s="90"/>
      <c r="S247" s="90"/>
      <c r="T247" s="91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6" t="s">
        <v>122</v>
      </c>
      <c r="AU247" s="16" t="s">
        <v>81</v>
      </c>
    </row>
    <row r="248" s="2" customFormat="1" ht="16.5" customHeight="1">
      <c r="A248" s="37"/>
      <c r="B248" s="38"/>
      <c r="C248" s="228" t="s">
        <v>387</v>
      </c>
      <c r="D248" s="228" t="s">
        <v>116</v>
      </c>
      <c r="E248" s="229" t="s">
        <v>388</v>
      </c>
      <c r="F248" s="230" t="s">
        <v>389</v>
      </c>
      <c r="G248" s="231" t="s">
        <v>140</v>
      </c>
      <c r="H248" s="232">
        <v>1</v>
      </c>
      <c r="I248" s="233"/>
      <c r="J248" s="234">
        <f>ROUND(I248*H248,2)</f>
        <v>0</v>
      </c>
      <c r="K248" s="235"/>
      <c r="L248" s="43"/>
      <c r="M248" s="236" t="s">
        <v>1</v>
      </c>
      <c r="N248" s="237" t="s">
        <v>39</v>
      </c>
      <c r="O248" s="90"/>
      <c r="P248" s="238">
        <f>O248*H248</f>
        <v>0</v>
      </c>
      <c r="Q248" s="238">
        <v>0</v>
      </c>
      <c r="R248" s="238">
        <f>Q248*H248</f>
        <v>0</v>
      </c>
      <c r="S248" s="238">
        <v>0</v>
      </c>
      <c r="T248" s="239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40" t="s">
        <v>120</v>
      </c>
      <c r="AT248" s="240" t="s">
        <v>116</v>
      </c>
      <c r="AU248" s="240" t="s">
        <v>81</v>
      </c>
      <c r="AY248" s="16" t="s">
        <v>112</v>
      </c>
      <c r="BE248" s="241">
        <f>IF(N248="základní",J248,0)</f>
        <v>0</v>
      </c>
      <c r="BF248" s="241">
        <f>IF(N248="snížená",J248,0)</f>
        <v>0</v>
      </c>
      <c r="BG248" s="241">
        <f>IF(N248="zákl. přenesená",J248,0)</f>
        <v>0</v>
      </c>
      <c r="BH248" s="241">
        <f>IF(N248="sníž. přenesená",J248,0)</f>
        <v>0</v>
      </c>
      <c r="BI248" s="241">
        <f>IF(N248="nulová",J248,0)</f>
        <v>0</v>
      </c>
      <c r="BJ248" s="16" t="s">
        <v>79</v>
      </c>
      <c r="BK248" s="241">
        <f>ROUND(I248*H248,2)</f>
        <v>0</v>
      </c>
      <c r="BL248" s="16" t="s">
        <v>120</v>
      </c>
      <c r="BM248" s="240" t="s">
        <v>390</v>
      </c>
    </row>
    <row r="249" s="2" customFormat="1">
      <c r="A249" s="37"/>
      <c r="B249" s="38"/>
      <c r="C249" s="39"/>
      <c r="D249" s="242" t="s">
        <v>122</v>
      </c>
      <c r="E249" s="39"/>
      <c r="F249" s="243" t="s">
        <v>389</v>
      </c>
      <c r="G249" s="39"/>
      <c r="H249" s="39"/>
      <c r="I249" s="137"/>
      <c r="J249" s="39"/>
      <c r="K249" s="39"/>
      <c r="L249" s="43"/>
      <c r="M249" s="244"/>
      <c r="N249" s="245"/>
      <c r="O249" s="90"/>
      <c r="P249" s="90"/>
      <c r="Q249" s="90"/>
      <c r="R249" s="90"/>
      <c r="S249" s="90"/>
      <c r="T249" s="91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6" t="s">
        <v>122</v>
      </c>
      <c r="AU249" s="16" t="s">
        <v>81</v>
      </c>
    </row>
    <row r="250" s="2" customFormat="1" ht="16.5" customHeight="1">
      <c r="A250" s="37"/>
      <c r="B250" s="38"/>
      <c r="C250" s="228" t="s">
        <v>391</v>
      </c>
      <c r="D250" s="228" t="s">
        <v>116</v>
      </c>
      <c r="E250" s="229" t="s">
        <v>392</v>
      </c>
      <c r="F250" s="230" t="s">
        <v>393</v>
      </c>
      <c r="G250" s="231" t="s">
        <v>119</v>
      </c>
      <c r="H250" s="232">
        <v>50</v>
      </c>
      <c r="I250" s="233"/>
      <c r="J250" s="234">
        <f>ROUND(I250*H250,2)</f>
        <v>0</v>
      </c>
      <c r="K250" s="235"/>
      <c r="L250" s="43"/>
      <c r="M250" s="236" t="s">
        <v>1</v>
      </c>
      <c r="N250" s="237" t="s">
        <v>39</v>
      </c>
      <c r="O250" s="90"/>
      <c r="P250" s="238">
        <f>O250*H250</f>
        <v>0</v>
      </c>
      <c r="Q250" s="238">
        <v>0</v>
      </c>
      <c r="R250" s="238">
        <f>Q250*H250</f>
        <v>0</v>
      </c>
      <c r="S250" s="238">
        <v>0</v>
      </c>
      <c r="T250" s="239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40" t="s">
        <v>120</v>
      </c>
      <c r="AT250" s="240" t="s">
        <v>116</v>
      </c>
      <c r="AU250" s="240" t="s">
        <v>81</v>
      </c>
      <c r="AY250" s="16" t="s">
        <v>112</v>
      </c>
      <c r="BE250" s="241">
        <f>IF(N250="základní",J250,0)</f>
        <v>0</v>
      </c>
      <c r="BF250" s="241">
        <f>IF(N250="snížená",J250,0)</f>
        <v>0</v>
      </c>
      <c r="BG250" s="241">
        <f>IF(N250="zákl. přenesená",J250,0)</f>
        <v>0</v>
      </c>
      <c r="BH250" s="241">
        <f>IF(N250="sníž. přenesená",J250,0)</f>
        <v>0</v>
      </c>
      <c r="BI250" s="241">
        <f>IF(N250="nulová",J250,0)</f>
        <v>0</v>
      </c>
      <c r="BJ250" s="16" t="s">
        <v>79</v>
      </c>
      <c r="BK250" s="241">
        <f>ROUND(I250*H250,2)</f>
        <v>0</v>
      </c>
      <c r="BL250" s="16" t="s">
        <v>120</v>
      </c>
      <c r="BM250" s="240" t="s">
        <v>394</v>
      </c>
    </row>
    <row r="251" s="2" customFormat="1">
      <c r="A251" s="37"/>
      <c r="B251" s="38"/>
      <c r="C251" s="39"/>
      <c r="D251" s="242" t="s">
        <v>122</v>
      </c>
      <c r="E251" s="39"/>
      <c r="F251" s="243" t="s">
        <v>393</v>
      </c>
      <c r="G251" s="39"/>
      <c r="H251" s="39"/>
      <c r="I251" s="137"/>
      <c r="J251" s="39"/>
      <c r="K251" s="39"/>
      <c r="L251" s="43"/>
      <c r="M251" s="244"/>
      <c r="N251" s="245"/>
      <c r="O251" s="90"/>
      <c r="P251" s="90"/>
      <c r="Q251" s="90"/>
      <c r="R251" s="90"/>
      <c r="S251" s="90"/>
      <c r="T251" s="91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122</v>
      </c>
      <c r="AU251" s="16" t="s">
        <v>81</v>
      </c>
    </row>
    <row r="252" s="2" customFormat="1" ht="16.5" customHeight="1">
      <c r="A252" s="37"/>
      <c r="B252" s="38"/>
      <c r="C252" s="228" t="s">
        <v>395</v>
      </c>
      <c r="D252" s="228" t="s">
        <v>116</v>
      </c>
      <c r="E252" s="229" t="s">
        <v>396</v>
      </c>
      <c r="F252" s="230" t="s">
        <v>397</v>
      </c>
      <c r="G252" s="231" t="s">
        <v>140</v>
      </c>
      <c r="H252" s="232">
        <v>5</v>
      </c>
      <c r="I252" s="233"/>
      <c r="J252" s="234">
        <f>ROUND(I252*H252,2)</f>
        <v>0</v>
      </c>
      <c r="K252" s="235"/>
      <c r="L252" s="43"/>
      <c r="M252" s="236" t="s">
        <v>1</v>
      </c>
      <c r="N252" s="237" t="s">
        <v>39</v>
      </c>
      <c r="O252" s="90"/>
      <c r="P252" s="238">
        <f>O252*H252</f>
        <v>0</v>
      </c>
      <c r="Q252" s="238">
        <v>0</v>
      </c>
      <c r="R252" s="238">
        <f>Q252*H252</f>
        <v>0</v>
      </c>
      <c r="S252" s="238">
        <v>0</v>
      </c>
      <c r="T252" s="239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40" t="s">
        <v>120</v>
      </c>
      <c r="AT252" s="240" t="s">
        <v>116</v>
      </c>
      <c r="AU252" s="240" t="s">
        <v>81</v>
      </c>
      <c r="AY252" s="16" t="s">
        <v>112</v>
      </c>
      <c r="BE252" s="241">
        <f>IF(N252="základní",J252,0)</f>
        <v>0</v>
      </c>
      <c r="BF252" s="241">
        <f>IF(N252="snížená",J252,0)</f>
        <v>0</v>
      </c>
      <c r="BG252" s="241">
        <f>IF(N252="zákl. přenesená",J252,0)</f>
        <v>0</v>
      </c>
      <c r="BH252" s="241">
        <f>IF(N252="sníž. přenesená",J252,0)</f>
        <v>0</v>
      </c>
      <c r="BI252" s="241">
        <f>IF(N252="nulová",J252,0)</f>
        <v>0</v>
      </c>
      <c r="BJ252" s="16" t="s">
        <v>79</v>
      </c>
      <c r="BK252" s="241">
        <f>ROUND(I252*H252,2)</f>
        <v>0</v>
      </c>
      <c r="BL252" s="16" t="s">
        <v>120</v>
      </c>
      <c r="BM252" s="240" t="s">
        <v>398</v>
      </c>
    </row>
    <row r="253" s="2" customFormat="1">
      <c r="A253" s="37"/>
      <c r="B253" s="38"/>
      <c r="C253" s="39"/>
      <c r="D253" s="242" t="s">
        <v>122</v>
      </c>
      <c r="E253" s="39"/>
      <c r="F253" s="243" t="s">
        <v>397</v>
      </c>
      <c r="G253" s="39"/>
      <c r="H253" s="39"/>
      <c r="I253" s="137"/>
      <c r="J253" s="39"/>
      <c r="K253" s="39"/>
      <c r="L253" s="43"/>
      <c r="M253" s="244"/>
      <c r="N253" s="245"/>
      <c r="O253" s="90"/>
      <c r="P253" s="90"/>
      <c r="Q253" s="90"/>
      <c r="R253" s="90"/>
      <c r="S253" s="90"/>
      <c r="T253" s="91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6" t="s">
        <v>122</v>
      </c>
      <c r="AU253" s="16" t="s">
        <v>81</v>
      </c>
    </row>
    <row r="254" s="2" customFormat="1" ht="16.5" customHeight="1">
      <c r="A254" s="37"/>
      <c r="B254" s="38"/>
      <c r="C254" s="228" t="s">
        <v>399</v>
      </c>
      <c r="D254" s="228" t="s">
        <v>116</v>
      </c>
      <c r="E254" s="229" t="s">
        <v>400</v>
      </c>
      <c r="F254" s="230" t="s">
        <v>401</v>
      </c>
      <c r="G254" s="231" t="s">
        <v>119</v>
      </c>
      <c r="H254" s="232">
        <v>2</v>
      </c>
      <c r="I254" s="233"/>
      <c r="J254" s="234">
        <f>ROUND(I254*H254,2)</f>
        <v>0</v>
      </c>
      <c r="K254" s="235"/>
      <c r="L254" s="43"/>
      <c r="M254" s="236" t="s">
        <v>1</v>
      </c>
      <c r="N254" s="237" t="s">
        <v>39</v>
      </c>
      <c r="O254" s="90"/>
      <c r="P254" s="238">
        <f>O254*H254</f>
        <v>0</v>
      </c>
      <c r="Q254" s="238">
        <v>0</v>
      </c>
      <c r="R254" s="238">
        <f>Q254*H254</f>
        <v>0</v>
      </c>
      <c r="S254" s="238">
        <v>0</v>
      </c>
      <c r="T254" s="239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40" t="s">
        <v>120</v>
      </c>
      <c r="AT254" s="240" t="s">
        <v>116</v>
      </c>
      <c r="AU254" s="240" t="s">
        <v>81</v>
      </c>
      <c r="AY254" s="16" t="s">
        <v>112</v>
      </c>
      <c r="BE254" s="241">
        <f>IF(N254="základní",J254,0)</f>
        <v>0</v>
      </c>
      <c r="BF254" s="241">
        <f>IF(N254="snížená",J254,0)</f>
        <v>0</v>
      </c>
      <c r="BG254" s="241">
        <f>IF(N254="zákl. přenesená",J254,0)</f>
        <v>0</v>
      </c>
      <c r="BH254" s="241">
        <f>IF(N254="sníž. přenesená",J254,0)</f>
        <v>0</v>
      </c>
      <c r="BI254" s="241">
        <f>IF(N254="nulová",J254,0)</f>
        <v>0</v>
      </c>
      <c r="BJ254" s="16" t="s">
        <v>79</v>
      </c>
      <c r="BK254" s="241">
        <f>ROUND(I254*H254,2)</f>
        <v>0</v>
      </c>
      <c r="BL254" s="16" t="s">
        <v>120</v>
      </c>
      <c r="BM254" s="240" t="s">
        <v>402</v>
      </c>
    </row>
    <row r="255" s="2" customFormat="1">
      <c r="A255" s="37"/>
      <c r="B255" s="38"/>
      <c r="C255" s="39"/>
      <c r="D255" s="242" t="s">
        <v>122</v>
      </c>
      <c r="E255" s="39"/>
      <c r="F255" s="243" t="s">
        <v>401</v>
      </c>
      <c r="G255" s="39"/>
      <c r="H255" s="39"/>
      <c r="I255" s="137"/>
      <c r="J255" s="39"/>
      <c r="K255" s="39"/>
      <c r="L255" s="43"/>
      <c r="M255" s="244"/>
      <c r="N255" s="245"/>
      <c r="O255" s="90"/>
      <c r="P255" s="90"/>
      <c r="Q255" s="90"/>
      <c r="R255" s="90"/>
      <c r="S255" s="90"/>
      <c r="T255" s="91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16" t="s">
        <v>122</v>
      </c>
      <c r="AU255" s="16" t="s">
        <v>81</v>
      </c>
    </row>
    <row r="256" s="2" customFormat="1" ht="16.5" customHeight="1">
      <c r="A256" s="37"/>
      <c r="B256" s="38"/>
      <c r="C256" s="228" t="s">
        <v>403</v>
      </c>
      <c r="D256" s="228" t="s">
        <v>116</v>
      </c>
      <c r="E256" s="229" t="s">
        <v>404</v>
      </c>
      <c r="F256" s="230" t="s">
        <v>405</v>
      </c>
      <c r="G256" s="231" t="s">
        <v>140</v>
      </c>
      <c r="H256" s="232">
        <v>50</v>
      </c>
      <c r="I256" s="233"/>
      <c r="J256" s="234">
        <f>ROUND(I256*H256,2)</f>
        <v>0</v>
      </c>
      <c r="K256" s="235"/>
      <c r="L256" s="43"/>
      <c r="M256" s="236" t="s">
        <v>1</v>
      </c>
      <c r="N256" s="237" t="s">
        <v>39</v>
      </c>
      <c r="O256" s="90"/>
      <c r="P256" s="238">
        <f>O256*H256</f>
        <v>0</v>
      </c>
      <c r="Q256" s="238">
        <v>0</v>
      </c>
      <c r="R256" s="238">
        <f>Q256*H256</f>
        <v>0</v>
      </c>
      <c r="S256" s="238">
        <v>0</v>
      </c>
      <c r="T256" s="239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40" t="s">
        <v>120</v>
      </c>
      <c r="AT256" s="240" t="s">
        <v>116</v>
      </c>
      <c r="AU256" s="240" t="s">
        <v>81</v>
      </c>
      <c r="AY256" s="16" t="s">
        <v>112</v>
      </c>
      <c r="BE256" s="241">
        <f>IF(N256="základní",J256,0)</f>
        <v>0</v>
      </c>
      <c r="BF256" s="241">
        <f>IF(N256="snížená",J256,0)</f>
        <v>0</v>
      </c>
      <c r="BG256" s="241">
        <f>IF(N256="zákl. přenesená",J256,0)</f>
        <v>0</v>
      </c>
      <c r="BH256" s="241">
        <f>IF(N256="sníž. přenesená",J256,0)</f>
        <v>0</v>
      </c>
      <c r="BI256" s="241">
        <f>IF(N256="nulová",J256,0)</f>
        <v>0</v>
      </c>
      <c r="BJ256" s="16" t="s">
        <v>79</v>
      </c>
      <c r="BK256" s="241">
        <f>ROUND(I256*H256,2)</f>
        <v>0</v>
      </c>
      <c r="BL256" s="16" t="s">
        <v>120</v>
      </c>
      <c r="BM256" s="240" t="s">
        <v>406</v>
      </c>
    </row>
    <row r="257" s="2" customFormat="1">
      <c r="A257" s="37"/>
      <c r="B257" s="38"/>
      <c r="C257" s="39"/>
      <c r="D257" s="242" t="s">
        <v>122</v>
      </c>
      <c r="E257" s="39"/>
      <c r="F257" s="243" t="s">
        <v>405</v>
      </c>
      <c r="G257" s="39"/>
      <c r="H257" s="39"/>
      <c r="I257" s="137"/>
      <c r="J257" s="39"/>
      <c r="K257" s="39"/>
      <c r="L257" s="43"/>
      <c r="M257" s="244"/>
      <c r="N257" s="245"/>
      <c r="O257" s="90"/>
      <c r="P257" s="90"/>
      <c r="Q257" s="90"/>
      <c r="R257" s="90"/>
      <c r="S257" s="90"/>
      <c r="T257" s="91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16" t="s">
        <v>122</v>
      </c>
      <c r="AU257" s="16" t="s">
        <v>81</v>
      </c>
    </row>
    <row r="258" s="2" customFormat="1" ht="16.5" customHeight="1">
      <c r="A258" s="37"/>
      <c r="B258" s="38"/>
      <c r="C258" s="228" t="s">
        <v>407</v>
      </c>
      <c r="D258" s="228" t="s">
        <v>116</v>
      </c>
      <c r="E258" s="229" t="s">
        <v>408</v>
      </c>
      <c r="F258" s="230" t="s">
        <v>409</v>
      </c>
      <c r="G258" s="231" t="s">
        <v>173</v>
      </c>
      <c r="H258" s="232">
        <v>1</v>
      </c>
      <c r="I258" s="233"/>
      <c r="J258" s="234">
        <f>ROUND(I258*H258,2)</f>
        <v>0</v>
      </c>
      <c r="K258" s="235"/>
      <c r="L258" s="43"/>
      <c r="M258" s="236" t="s">
        <v>1</v>
      </c>
      <c r="N258" s="237" t="s">
        <v>39</v>
      </c>
      <c r="O258" s="90"/>
      <c r="P258" s="238">
        <f>O258*H258</f>
        <v>0</v>
      </c>
      <c r="Q258" s="238">
        <v>0</v>
      </c>
      <c r="R258" s="238">
        <f>Q258*H258</f>
        <v>0</v>
      </c>
      <c r="S258" s="238">
        <v>0</v>
      </c>
      <c r="T258" s="239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40" t="s">
        <v>120</v>
      </c>
      <c r="AT258" s="240" t="s">
        <v>116</v>
      </c>
      <c r="AU258" s="240" t="s">
        <v>81</v>
      </c>
      <c r="AY258" s="16" t="s">
        <v>112</v>
      </c>
      <c r="BE258" s="241">
        <f>IF(N258="základní",J258,0)</f>
        <v>0</v>
      </c>
      <c r="BF258" s="241">
        <f>IF(N258="snížená",J258,0)</f>
        <v>0</v>
      </c>
      <c r="BG258" s="241">
        <f>IF(N258="zákl. přenesená",J258,0)</f>
        <v>0</v>
      </c>
      <c r="BH258" s="241">
        <f>IF(N258="sníž. přenesená",J258,0)</f>
        <v>0</v>
      </c>
      <c r="BI258" s="241">
        <f>IF(N258="nulová",J258,0)</f>
        <v>0</v>
      </c>
      <c r="BJ258" s="16" t="s">
        <v>79</v>
      </c>
      <c r="BK258" s="241">
        <f>ROUND(I258*H258,2)</f>
        <v>0</v>
      </c>
      <c r="BL258" s="16" t="s">
        <v>120</v>
      </c>
      <c r="BM258" s="240" t="s">
        <v>410</v>
      </c>
    </row>
    <row r="259" s="2" customFormat="1">
      <c r="A259" s="37"/>
      <c r="B259" s="38"/>
      <c r="C259" s="39"/>
      <c r="D259" s="242" t="s">
        <v>122</v>
      </c>
      <c r="E259" s="39"/>
      <c r="F259" s="243" t="s">
        <v>409</v>
      </c>
      <c r="G259" s="39"/>
      <c r="H259" s="39"/>
      <c r="I259" s="137"/>
      <c r="J259" s="39"/>
      <c r="K259" s="39"/>
      <c r="L259" s="43"/>
      <c r="M259" s="244"/>
      <c r="N259" s="245"/>
      <c r="O259" s="90"/>
      <c r="P259" s="90"/>
      <c r="Q259" s="90"/>
      <c r="R259" s="90"/>
      <c r="S259" s="90"/>
      <c r="T259" s="91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6" t="s">
        <v>122</v>
      </c>
      <c r="AU259" s="16" t="s">
        <v>81</v>
      </c>
    </row>
    <row r="260" s="2" customFormat="1" ht="16.5" customHeight="1">
      <c r="A260" s="37"/>
      <c r="B260" s="38"/>
      <c r="C260" s="228" t="s">
        <v>411</v>
      </c>
      <c r="D260" s="228" t="s">
        <v>116</v>
      </c>
      <c r="E260" s="229" t="s">
        <v>412</v>
      </c>
      <c r="F260" s="230" t="s">
        <v>413</v>
      </c>
      <c r="G260" s="231" t="s">
        <v>140</v>
      </c>
      <c r="H260" s="232">
        <v>100</v>
      </c>
      <c r="I260" s="233"/>
      <c r="J260" s="234">
        <f>ROUND(I260*H260,2)</f>
        <v>0</v>
      </c>
      <c r="K260" s="235"/>
      <c r="L260" s="43"/>
      <c r="M260" s="236" t="s">
        <v>1</v>
      </c>
      <c r="N260" s="237" t="s">
        <v>39</v>
      </c>
      <c r="O260" s="90"/>
      <c r="P260" s="238">
        <f>O260*H260</f>
        <v>0</v>
      </c>
      <c r="Q260" s="238">
        <v>0</v>
      </c>
      <c r="R260" s="238">
        <f>Q260*H260</f>
        <v>0</v>
      </c>
      <c r="S260" s="238">
        <v>0</v>
      </c>
      <c r="T260" s="239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40" t="s">
        <v>120</v>
      </c>
      <c r="AT260" s="240" t="s">
        <v>116</v>
      </c>
      <c r="AU260" s="240" t="s">
        <v>81</v>
      </c>
      <c r="AY260" s="16" t="s">
        <v>112</v>
      </c>
      <c r="BE260" s="241">
        <f>IF(N260="základní",J260,0)</f>
        <v>0</v>
      </c>
      <c r="BF260" s="241">
        <f>IF(N260="snížená",J260,0)</f>
        <v>0</v>
      </c>
      <c r="BG260" s="241">
        <f>IF(N260="zákl. přenesená",J260,0)</f>
        <v>0</v>
      </c>
      <c r="BH260" s="241">
        <f>IF(N260="sníž. přenesená",J260,0)</f>
        <v>0</v>
      </c>
      <c r="BI260" s="241">
        <f>IF(N260="nulová",J260,0)</f>
        <v>0</v>
      </c>
      <c r="BJ260" s="16" t="s">
        <v>79</v>
      </c>
      <c r="BK260" s="241">
        <f>ROUND(I260*H260,2)</f>
        <v>0</v>
      </c>
      <c r="BL260" s="16" t="s">
        <v>120</v>
      </c>
      <c r="BM260" s="240" t="s">
        <v>414</v>
      </c>
    </row>
    <row r="261" s="2" customFormat="1">
      <c r="A261" s="37"/>
      <c r="B261" s="38"/>
      <c r="C261" s="39"/>
      <c r="D261" s="242" t="s">
        <v>122</v>
      </c>
      <c r="E261" s="39"/>
      <c r="F261" s="243" t="s">
        <v>413</v>
      </c>
      <c r="G261" s="39"/>
      <c r="H261" s="39"/>
      <c r="I261" s="137"/>
      <c r="J261" s="39"/>
      <c r="K261" s="39"/>
      <c r="L261" s="43"/>
      <c r="M261" s="244"/>
      <c r="N261" s="245"/>
      <c r="O261" s="90"/>
      <c r="P261" s="90"/>
      <c r="Q261" s="90"/>
      <c r="R261" s="90"/>
      <c r="S261" s="90"/>
      <c r="T261" s="91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T261" s="16" t="s">
        <v>122</v>
      </c>
      <c r="AU261" s="16" t="s">
        <v>81</v>
      </c>
    </row>
    <row r="262" s="2" customFormat="1" ht="16.5" customHeight="1">
      <c r="A262" s="37"/>
      <c r="B262" s="38"/>
      <c r="C262" s="228" t="s">
        <v>415</v>
      </c>
      <c r="D262" s="228" t="s">
        <v>116</v>
      </c>
      <c r="E262" s="229" t="s">
        <v>416</v>
      </c>
      <c r="F262" s="230" t="s">
        <v>417</v>
      </c>
      <c r="G262" s="231" t="s">
        <v>140</v>
      </c>
      <c r="H262" s="232">
        <v>3</v>
      </c>
      <c r="I262" s="233"/>
      <c r="J262" s="234">
        <f>ROUND(I262*H262,2)</f>
        <v>0</v>
      </c>
      <c r="K262" s="235"/>
      <c r="L262" s="43"/>
      <c r="M262" s="236" t="s">
        <v>1</v>
      </c>
      <c r="N262" s="237" t="s">
        <v>39</v>
      </c>
      <c r="O262" s="90"/>
      <c r="P262" s="238">
        <f>O262*H262</f>
        <v>0</v>
      </c>
      <c r="Q262" s="238">
        <v>0</v>
      </c>
      <c r="R262" s="238">
        <f>Q262*H262</f>
        <v>0</v>
      </c>
      <c r="S262" s="238">
        <v>0</v>
      </c>
      <c r="T262" s="239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40" t="s">
        <v>120</v>
      </c>
      <c r="AT262" s="240" t="s">
        <v>116</v>
      </c>
      <c r="AU262" s="240" t="s">
        <v>81</v>
      </c>
      <c r="AY262" s="16" t="s">
        <v>112</v>
      </c>
      <c r="BE262" s="241">
        <f>IF(N262="základní",J262,0)</f>
        <v>0</v>
      </c>
      <c r="BF262" s="241">
        <f>IF(N262="snížená",J262,0)</f>
        <v>0</v>
      </c>
      <c r="BG262" s="241">
        <f>IF(N262="zákl. přenesená",J262,0)</f>
        <v>0</v>
      </c>
      <c r="BH262" s="241">
        <f>IF(N262="sníž. přenesená",J262,0)</f>
        <v>0</v>
      </c>
      <c r="BI262" s="241">
        <f>IF(N262="nulová",J262,0)</f>
        <v>0</v>
      </c>
      <c r="BJ262" s="16" t="s">
        <v>79</v>
      </c>
      <c r="BK262" s="241">
        <f>ROUND(I262*H262,2)</f>
        <v>0</v>
      </c>
      <c r="BL262" s="16" t="s">
        <v>120</v>
      </c>
      <c r="BM262" s="240" t="s">
        <v>418</v>
      </c>
    </row>
    <row r="263" s="2" customFormat="1">
      <c r="A263" s="37"/>
      <c r="B263" s="38"/>
      <c r="C263" s="39"/>
      <c r="D263" s="242" t="s">
        <v>122</v>
      </c>
      <c r="E263" s="39"/>
      <c r="F263" s="243" t="s">
        <v>417</v>
      </c>
      <c r="G263" s="39"/>
      <c r="H263" s="39"/>
      <c r="I263" s="137"/>
      <c r="J263" s="39"/>
      <c r="K263" s="39"/>
      <c r="L263" s="43"/>
      <c r="M263" s="244"/>
      <c r="N263" s="245"/>
      <c r="O263" s="90"/>
      <c r="P263" s="90"/>
      <c r="Q263" s="90"/>
      <c r="R263" s="90"/>
      <c r="S263" s="90"/>
      <c r="T263" s="91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16" t="s">
        <v>122</v>
      </c>
      <c r="AU263" s="16" t="s">
        <v>81</v>
      </c>
    </row>
    <row r="264" s="2" customFormat="1" ht="16.5" customHeight="1">
      <c r="A264" s="37"/>
      <c r="B264" s="38"/>
      <c r="C264" s="228" t="s">
        <v>419</v>
      </c>
      <c r="D264" s="228" t="s">
        <v>116</v>
      </c>
      <c r="E264" s="229" t="s">
        <v>420</v>
      </c>
      <c r="F264" s="230" t="s">
        <v>421</v>
      </c>
      <c r="G264" s="231" t="s">
        <v>140</v>
      </c>
      <c r="H264" s="232">
        <v>3</v>
      </c>
      <c r="I264" s="233"/>
      <c r="J264" s="234">
        <f>ROUND(I264*H264,2)</f>
        <v>0</v>
      </c>
      <c r="K264" s="235"/>
      <c r="L264" s="43"/>
      <c r="M264" s="236" t="s">
        <v>1</v>
      </c>
      <c r="N264" s="237" t="s">
        <v>39</v>
      </c>
      <c r="O264" s="90"/>
      <c r="P264" s="238">
        <f>O264*H264</f>
        <v>0</v>
      </c>
      <c r="Q264" s="238">
        <v>0</v>
      </c>
      <c r="R264" s="238">
        <f>Q264*H264</f>
        <v>0</v>
      </c>
      <c r="S264" s="238">
        <v>0</v>
      </c>
      <c r="T264" s="239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40" t="s">
        <v>120</v>
      </c>
      <c r="AT264" s="240" t="s">
        <v>116</v>
      </c>
      <c r="AU264" s="240" t="s">
        <v>81</v>
      </c>
      <c r="AY264" s="16" t="s">
        <v>112</v>
      </c>
      <c r="BE264" s="241">
        <f>IF(N264="základní",J264,0)</f>
        <v>0</v>
      </c>
      <c r="BF264" s="241">
        <f>IF(N264="snížená",J264,0)</f>
        <v>0</v>
      </c>
      <c r="BG264" s="241">
        <f>IF(N264="zákl. přenesená",J264,0)</f>
        <v>0</v>
      </c>
      <c r="BH264" s="241">
        <f>IF(N264="sníž. přenesená",J264,0)</f>
        <v>0</v>
      </c>
      <c r="BI264" s="241">
        <f>IF(N264="nulová",J264,0)</f>
        <v>0</v>
      </c>
      <c r="BJ264" s="16" t="s">
        <v>79</v>
      </c>
      <c r="BK264" s="241">
        <f>ROUND(I264*H264,2)</f>
        <v>0</v>
      </c>
      <c r="BL264" s="16" t="s">
        <v>120</v>
      </c>
      <c r="BM264" s="240" t="s">
        <v>422</v>
      </c>
    </row>
    <row r="265" s="2" customFormat="1">
      <c r="A265" s="37"/>
      <c r="B265" s="38"/>
      <c r="C265" s="39"/>
      <c r="D265" s="242" t="s">
        <v>122</v>
      </c>
      <c r="E265" s="39"/>
      <c r="F265" s="243" t="s">
        <v>421</v>
      </c>
      <c r="G265" s="39"/>
      <c r="H265" s="39"/>
      <c r="I265" s="137"/>
      <c r="J265" s="39"/>
      <c r="K265" s="39"/>
      <c r="L265" s="43"/>
      <c r="M265" s="244"/>
      <c r="N265" s="245"/>
      <c r="O265" s="90"/>
      <c r="P265" s="90"/>
      <c r="Q265" s="90"/>
      <c r="R265" s="90"/>
      <c r="S265" s="90"/>
      <c r="T265" s="91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122</v>
      </c>
      <c r="AU265" s="16" t="s">
        <v>81</v>
      </c>
    </row>
    <row r="266" s="2" customFormat="1" ht="16.5" customHeight="1">
      <c r="A266" s="37"/>
      <c r="B266" s="38"/>
      <c r="C266" s="228" t="s">
        <v>423</v>
      </c>
      <c r="D266" s="228" t="s">
        <v>116</v>
      </c>
      <c r="E266" s="229" t="s">
        <v>424</v>
      </c>
      <c r="F266" s="230" t="s">
        <v>425</v>
      </c>
      <c r="G266" s="231" t="s">
        <v>140</v>
      </c>
      <c r="H266" s="232">
        <v>6</v>
      </c>
      <c r="I266" s="233"/>
      <c r="J266" s="234">
        <f>ROUND(I266*H266,2)</f>
        <v>0</v>
      </c>
      <c r="K266" s="235"/>
      <c r="L266" s="43"/>
      <c r="M266" s="236" t="s">
        <v>1</v>
      </c>
      <c r="N266" s="237" t="s">
        <v>39</v>
      </c>
      <c r="O266" s="90"/>
      <c r="P266" s="238">
        <f>O266*H266</f>
        <v>0</v>
      </c>
      <c r="Q266" s="238">
        <v>0</v>
      </c>
      <c r="R266" s="238">
        <f>Q266*H266</f>
        <v>0</v>
      </c>
      <c r="S266" s="238">
        <v>0</v>
      </c>
      <c r="T266" s="239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40" t="s">
        <v>120</v>
      </c>
      <c r="AT266" s="240" t="s">
        <v>116</v>
      </c>
      <c r="AU266" s="240" t="s">
        <v>81</v>
      </c>
      <c r="AY266" s="16" t="s">
        <v>112</v>
      </c>
      <c r="BE266" s="241">
        <f>IF(N266="základní",J266,0)</f>
        <v>0</v>
      </c>
      <c r="BF266" s="241">
        <f>IF(N266="snížená",J266,0)</f>
        <v>0</v>
      </c>
      <c r="BG266" s="241">
        <f>IF(N266="zákl. přenesená",J266,0)</f>
        <v>0</v>
      </c>
      <c r="BH266" s="241">
        <f>IF(N266="sníž. přenesená",J266,0)</f>
        <v>0</v>
      </c>
      <c r="BI266" s="241">
        <f>IF(N266="nulová",J266,0)</f>
        <v>0</v>
      </c>
      <c r="BJ266" s="16" t="s">
        <v>79</v>
      </c>
      <c r="BK266" s="241">
        <f>ROUND(I266*H266,2)</f>
        <v>0</v>
      </c>
      <c r="BL266" s="16" t="s">
        <v>120</v>
      </c>
      <c r="BM266" s="240" t="s">
        <v>426</v>
      </c>
    </row>
    <row r="267" s="2" customFormat="1">
      <c r="A267" s="37"/>
      <c r="B267" s="38"/>
      <c r="C267" s="39"/>
      <c r="D267" s="242" t="s">
        <v>122</v>
      </c>
      <c r="E267" s="39"/>
      <c r="F267" s="243" t="s">
        <v>425</v>
      </c>
      <c r="G267" s="39"/>
      <c r="H267" s="39"/>
      <c r="I267" s="137"/>
      <c r="J267" s="39"/>
      <c r="K267" s="39"/>
      <c r="L267" s="43"/>
      <c r="M267" s="244"/>
      <c r="N267" s="245"/>
      <c r="O267" s="90"/>
      <c r="P267" s="90"/>
      <c r="Q267" s="90"/>
      <c r="R267" s="90"/>
      <c r="S267" s="90"/>
      <c r="T267" s="91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16" t="s">
        <v>122</v>
      </c>
      <c r="AU267" s="16" t="s">
        <v>81</v>
      </c>
    </row>
    <row r="268" s="2" customFormat="1" ht="16.5" customHeight="1">
      <c r="A268" s="37"/>
      <c r="B268" s="38"/>
      <c r="C268" s="228" t="s">
        <v>427</v>
      </c>
      <c r="D268" s="228" t="s">
        <v>116</v>
      </c>
      <c r="E268" s="229" t="s">
        <v>428</v>
      </c>
      <c r="F268" s="230" t="s">
        <v>429</v>
      </c>
      <c r="G268" s="231" t="s">
        <v>140</v>
      </c>
      <c r="H268" s="232">
        <v>1</v>
      </c>
      <c r="I268" s="233"/>
      <c r="J268" s="234">
        <f>ROUND(I268*H268,2)</f>
        <v>0</v>
      </c>
      <c r="K268" s="235"/>
      <c r="L268" s="43"/>
      <c r="M268" s="236" t="s">
        <v>1</v>
      </c>
      <c r="N268" s="237" t="s">
        <v>39</v>
      </c>
      <c r="O268" s="90"/>
      <c r="P268" s="238">
        <f>O268*H268</f>
        <v>0</v>
      </c>
      <c r="Q268" s="238">
        <v>0</v>
      </c>
      <c r="R268" s="238">
        <f>Q268*H268</f>
        <v>0</v>
      </c>
      <c r="S268" s="238">
        <v>0</v>
      </c>
      <c r="T268" s="239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40" t="s">
        <v>120</v>
      </c>
      <c r="AT268" s="240" t="s">
        <v>116</v>
      </c>
      <c r="AU268" s="240" t="s">
        <v>81</v>
      </c>
      <c r="AY268" s="16" t="s">
        <v>112</v>
      </c>
      <c r="BE268" s="241">
        <f>IF(N268="základní",J268,0)</f>
        <v>0</v>
      </c>
      <c r="BF268" s="241">
        <f>IF(N268="snížená",J268,0)</f>
        <v>0</v>
      </c>
      <c r="BG268" s="241">
        <f>IF(N268="zákl. přenesená",J268,0)</f>
        <v>0</v>
      </c>
      <c r="BH268" s="241">
        <f>IF(N268="sníž. přenesená",J268,0)</f>
        <v>0</v>
      </c>
      <c r="BI268" s="241">
        <f>IF(N268="nulová",J268,0)</f>
        <v>0</v>
      </c>
      <c r="BJ268" s="16" t="s">
        <v>79</v>
      </c>
      <c r="BK268" s="241">
        <f>ROUND(I268*H268,2)</f>
        <v>0</v>
      </c>
      <c r="BL268" s="16" t="s">
        <v>120</v>
      </c>
      <c r="BM268" s="240" t="s">
        <v>430</v>
      </c>
    </row>
    <row r="269" s="2" customFormat="1">
      <c r="A269" s="37"/>
      <c r="B269" s="38"/>
      <c r="C269" s="39"/>
      <c r="D269" s="242" t="s">
        <v>122</v>
      </c>
      <c r="E269" s="39"/>
      <c r="F269" s="243" t="s">
        <v>429</v>
      </c>
      <c r="G269" s="39"/>
      <c r="H269" s="39"/>
      <c r="I269" s="137"/>
      <c r="J269" s="39"/>
      <c r="K269" s="39"/>
      <c r="L269" s="43"/>
      <c r="M269" s="244"/>
      <c r="N269" s="245"/>
      <c r="O269" s="90"/>
      <c r="P269" s="90"/>
      <c r="Q269" s="90"/>
      <c r="R269" s="90"/>
      <c r="S269" s="90"/>
      <c r="T269" s="91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T269" s="16" t="s">
        <v>122</v>
      </c>
      <c r="AU269" s="16" t="s">
        <v>81</v>
      </c>
    </row>
    <row r="270" s="2" customFormat="1" ht="16.5" customHeight="1">
      <c r="A270" s="37"/>
      <c r="B270" s="38"/>
      <c r="C270" s="228" t="s">
        <v>431</v>
      </c>
      <c r="D270" s="228" t="s">
        <v>116</v>
      </c>
      <c r="E270" s="229" t="s">
        <v>432</v>
      </c>
      <c r="F270" s="230" t="s">
        <v>433</v>
      </c>
      <c r="G270" s="231" t="s">
        <v>140</v>
      </c>
      <c r="H270" s="232">
        <v>1</v>
      </c>
      <c r="I270" s="233"/>
      <c r="J270" s="234">
        <f>ROUND(I270*H270,2)</f>
        <v>0</v>
      </c>
      <c r="K270" s="235"/>
      <c r="L270" s="43"/>
      <c r="M270" s="236" t="s">
        <v>1</v>
      </c>
      <c r="N270" s="237" t="s">
        <v>39</v>
      </c>
      <c r="O270" s="90"/>
      <c r="P270" s="238">
        <f>O270*H270</f>
        <v>0</v>
      </c>
      <c r="Q270" s="238">
        <v>0</v>
      </c>
      <c r="R270" s="238">
        <f>Q270*H270</f>
        <v>0</v>
      </c>
      <c r="S270" s="238">
        <v>0</v>
      </c>
      <c r="T270" s="239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40" t="s">
        <v>120</v>
      </c>
      <c r="AT270" s="240" t="s">
        <v>116</v>
      </c>
      <c r="AU270" s="240" t="s">
        <v>81</v>
      </c>
      <c r="AY270" s="16" t="s">
        <v>112</v>
      </c>
      <c r="BE270" s="241">
        <f>IF(N270="základní",J270,0)</f>
        <v>0</v>
      </c>
      <c r="BF270" s="241">
        <f>IF(N270="snížená",J270,0)</f>
        <v>0</v>
      </c>
      <c r="BG270" s="241">
        <f>IF(N270="zákl. přenesená",J270,0)</f>
        <v>0</v>
      </c>
      <c r="BH270" s="241">
        <f>IF(N270="sníž. přenesená",J270,0)</f>
        <v>0</v>
      </c>
      <c r="BI270" s="241">
        <f>IF(N270="nulová",J270,0)</f>
        <v>0</v>
      </c>
      <c r="BJ270" s="16" t="s">
        <v>79</v>
      </c>
      <c r="BK270" s="241">
        <f>ROUND(I270*H270,2)</f>
        <v>0</v>
      </c>
      <c r="BL270" s="16" t="s">
        <v>120</v>
      </c>
      <c r="BM270" s="240" t="s">
        <v>434</v>
      </c>
    </row>
    <row r="271" s="2" customFormat="1">
      <c r="A271" s="37"/>
      <c r="B271" s="38"/>
      <c r="C271" s="39"/>
      <c r="D271" s="242" t="s">
        <v>122</v>
      </c>
      <c r="E271" s="39"/>
      <c r="F271" s="243" t="s">
        <v>433</v>
      </c>
      <c r="G271" s="39"/>
      <c r="H271" s="39"/>
      <c r="I271" s="137"/>
      <c r="J271" s="39"/>
      <c r="K271" s="39"/>
      <c r="L271" s="43"/>
      <c r="M271" s="244"/>
      <c r="N271" s="245"/>
      <c r="O271" s="90"/>
      <c r="P271" s="90"/>
      <c r="Q271" s="90"/>
      <c r="R271" s="90"/>
      <c r="S271" s="90"/>
      <c r="T271" s="91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6" t="s">
        <v>122</v>
      </c>
      <c r="AU271" s="16" t="s">
        <v>81</v>
      </c>
    </row>
    <row r="272" s="2" customFormat="1" ht="16.5" customHeight="1">
      <c r="A272" s="37"/>
      <c r="B272" s="38"/>
      <c r="C272" s="228" t="s">
        <v>435</v>
      </c>
      <c r="D272" s="228" t="s">
        <v>116</v>
      </c>
      <c r="E272" s="229" t="s">
        <v>436</v>
      </c>
      <c r="F272" s="230" t="s">
        <v>437</v>
      </c>
      <c r="G272" s="231" t="s">
        <v>173</v>
      </c>
      <c r="H272" s="232">
        <v>1</v>
      </c>
      <c r="I272" s="233"/>
      <c r="J272" s="234">
        <f>ROUND(I272*H272,2)</f>
        <v>0</v>
      </c>
      <c r="K272" s="235"/>
      <c r="L272" s="43"/>
      <c r="M272" s="236" t="s">
        <v>1</v>
      </c>
      <c r="N272" s="237" t="s">
        <v>39</v>
      </c>
      <c r="O272" s="90"/>
      <c r="P272" s="238">
        <f>O272*H272</f>
        <v>0</v>
      </c>
      <c r="Q272" s="238">
        <v>0</v>
      </c>
      <c r="R272" s="238">
        <f>Q272*H272</f>
        <v>0</v>
      </c>
      <c r="S272" s="238">
        <v>0</v>
      </c>
      <c r="T272" s="239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40" t="s">
        <v>120</v>
      </c>
      <c r="AT272" s="240" t="s">
        <v>116</v>
      </c>
      <c r="AU272" s="240" t="s">
        <v>81</v>
      </c>
      <c r="AY272" s="16" t="s">
        <v>112</v>
      </c>
      <c r="BE272" s="241">
        <f>IF(N272="základní",J272,0)</f>
        <v>0</v>
      </c>
      <c r="BF272" s="241">
        <f>IF(N272="snížená",J272,0)</f>
        <v>0</v>
      </c>
      <c r="BG272" s="241">
        <f>IF(N272="zákl. přenesená",J272,0)</f>
        <v>0</v>
      </c>
      <c r="BH272" s="241">
        <f>IF(N272="sníž. přenesená",J272,0)</f>
        <v>0</v>
      </c>
      <c r="BI272" s="241">
        <f>IF(N272="nulová",J272,0)</f>
        <v>0</v>
      </c>
      <c r="BJ272" s="16" t="s">
        <v>79</v>
      </c>
      <c r="BK272" s="241">
        <f>ROUND(I272*H272,2)</f>
        <v>0</v>
      </c>
      <c r="BL272" s="16" t="s">
        <v>120</v>
      </c>
      <c r="BM272" s="240" t="s">
        <v>438</v>
      </c>
    </row>
    <row r="273" s="2" customFormat="1">
      <c r="A273" s="37"/>
      <c r="B273" s="38"/>
      <c r="C273" s="39"/>
      <c r="D273" s="242" t="s">
        <v>122</v>
      </c>
      <c r="E273" s="39"/>
      <c r="F273" s="243" t="s">
        <v>437</v>
      </c>
      <c r="G273" s="39"/>
      <c r="H273" s="39"/>
      <c r="I273" s="137"/>
      <c r="J273" s="39"/>
      <c r="K273" s="39"/>
      <c r="L273" s="43"/>
      <c r="M273" s="244"/>
      <c r="N273" s="245"/>
      <c r="O273" s="90"/>
      <c r="P273" s="90"/>
      <c r="Q273" s="90"/>
      <c r="R273" s="90"/>
      <c r="S273" s="90"/>
      <c r="T273" s="91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122</v>
      </c>
      <c r="AU273" s="16" t="s">
        <v>81</v>
      </c>
    </row>
    <row r="274" s="2" customFormat="1" ht="16.5" customHeight="1">
      <c r="A274" s="37"/>
      <c r="B274" s="38"/>
      <c r="C274" s="228" t="s">
        <v>439</v>
      </c>
      <c r="D274" s="228" t="s">
        <v>116</v>
      </c>
      <c r="E274" s="229" t="s">
        <v>440</v>
      </c>
      <c r="F274" s="230" t="s">
        <v>441</v>
      </c>
      <c r="G274" s="231" t="s">
        <v>183</v>
      </c>
      <c r="H274" s="232">
        <v>48</v>
      </c>
      <c r="I274" s="233"/>
      <c r="J274" s="234">
        <f>ROUND(I274*H274,2)</f>
        <v>0</v>
      </c>
      <c r="K274" s="235"/>
      <c r="L274" s="43"/>
      <c r="M274" s="236" t="s">
        <v>1</v>
      </c>
      <c r="N274" s="237" t="s">
        <v>39</v>
      </c>
      <c r="O274" s="90"/>
      <c r="P274" s="238">
        <f>O274*H274</f>
        <v>0</v>
      </c>
      <c r="Q274" s="238">
        <v>0</v>
      </c>
      <c r="R274" s="238">
        <f>Q274*H274</f>
        <v>0</v>
      </c>
      <c r="S274" s="238">
        <v>0</v>
      </c>
      <c r="T274" s="239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40" t="s">
        <v>120</v>
      </c>
      <c r="AT274" s="240" t="s">
        <v>116</v>
      </c>
      <c r="AU274" s="240" t="s">
        <v>81</v>
      </c>
      <c r="AY274" s="16" t="s">
        <v>112</v>
      </c>
      <c r="BE274" s="241">
        <f>IF(N274="základní",J274,0)</f>
        <v>0</v>
      </c>
      <c r="BF274" s="241">
        <f>IF(N274="snížená",J274,0)</f>
        <v>0</v>
      </c>
      <c r="BG274" s="241">
        <f>IF(N274="zákl. přenesená",J274,0)</f>
        <v>0</v>
      </c>
      <c r="BH274" s="241">
        <f>IF(N274="sníž. přenesená",J274,0)</f>
        <v>0</v>
      </c>
      <c r="BI274" s="241">
        <f>IF(N274="nulová",J274,0)</f>
        <v>0</v>
      </c>
      <c r="BJ274" s="16" t="s">
        <v>79</v>
      </c>
      <c r="BK274" s="241">
        <f>ROUND(I274*H274,2)</f>
        <v>0</v>
      </c>
      <c r="BL274" s="16" t="s">
        <v>120</v>
      </c>
      <c r="BM274" s="240" t="s">
        <v>442</v>
      </c>
    </row>
    <row r="275" s="2" customFormat="1">
      <c r="A275" s="37"/>
      <c r="B275" s="38"/>
      <c r="C275" s="39"/>
      <c r="D275" s="242" t="s">
        <v>122</v>
      </c>
      <c r="E275" s="39"/>
      <c r="F275" s="243" t="s">
        <v>441</v>
      </c>
      <c r="G275" s="39"/>
      <c r="H275" s="39"/>
      <c r="I275" s="137"/>
      <c r="J275" s="39"/>
      <c r="K275" s="39"/>
      <c r="L275" s="43"/>
      <c r="M275" s="244"/>
      <c r="N275" s="245"/>
      <c r="O275" s="90"/>
      <c r="P275" s="90"/>
      <c r="Q275" s="90"/>
      <c r="R275" s="90"/>
      <c r="S275" s="90"/>
      <c r="T275" s="91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T275" s="16" t="s">
        <v>122</v>
      </c>
      <c r="AU275" s="16" t="s">
        <v>81</v>
      </c>
    </row>
    <row r="276" s="2" customFormat="1" ht="21.75" customHeight="1">
      <c r="A276" s="37"/>
      <c r="B276" s="38"/>
      <c r="C276" s="228" t="s">
        <v>443</v>
      </c>
      <c r="D276" s="228" t="s">
        <v>116</v>
      </c>
      <c r="E276" s="229" t="s">
        <v>444</v>
      </c>
      <c r="F276" s="230" t="s">
        <v>445</v>
      </c>
      <c r="G276" s="231" t="s">
        <v>140</v>
      </c>
      <c r="H276" s="232">
        <v>1</v>
      </c>
      <c r="I276" s="233"/>
      <c r="J276" s="234">
        <f>ROUND(I276*H276,2)</f>
        <v>0</v>
      </c>
      <c r="K276" s="235"/>
      <c r="L276" s="43"/>
      <c r="M276" s="236" t="s">
        <v>1</v>
      </c>
      <c r="N276" s="237" t="s">
        <v>39</v>
      </c>
      <c r="O276" s="90"/>
      <c r="P276" s="238">
        <f>O276*H276</f>
        <v>0</v>
      </c>
      <c r="Q276" s="238">
        <v>0</v>
      </c>
      <c r="R276" s="238">
        <f>Q276*H276</f>
        <v>0</v>
      </c>
      <c r="S276" s="238">
        <v>0</v>
      </c>
      <c r="T276" s="239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40" t="s">
        <v>120</v>
      </c>
      <c r="AT276" s="240" t="s">
        <v>116</v>
      </c>
      <c r="AU276" s="240" t="s">
        <v>81</v>
      </c>
      <c r="AY276" s="16" t="s">
        <v>112</v>
      </c>
      <c r="BE276" s="241">
        <f>IF(N276="základní",J276,0)</f>
        <v>0</v>
      </c>
      <c r="BF276" s="241">
        <f>IF(N276="snížená",J276,0)</f>
        <v>0</v>
      </c>
      <c r="BG276" s="241">
        <f>IF(N276="zákl. přenesená",J276,0)</f>
        <v>0</v>
      </c>
      <c r="BH276" s="241">
        <f>IF(N276="sníž. přenesená",J276,0)</f>
        <v>0</v>
      </c>
      <c r="BI276" s="241">
        <f>IF(N276="nulová",J276,0)</f>
        <v>0</v>
      </c>
      <c r="BJ276" s="16" t="s">
        <v>79</v>
      </c>
      <c r="BK276" s="241">
        <f>ROUND(I276*H276,2)</f>
        <v>0</v>
      </c>
      <c r="BL276" s="16" t="s">
        <v>120</v>
      </c>
      <c r="BM276" s="240" t="s">
        <v>446</v>
      </c>
    </row>
    <row r="277" s="2" customFormat="1">
      <c r="A277" s="37"/>
      <c r="B277" s="38"/>
      <c r="C277" s="39"/>
      <c r="D277" s="242" t="s">
        <v>122</v>
      </c>
      <c r="E277" s="39"/>
      <c r="F277" s="243" t="s">
        <v>445</v>
      </c>
      <c r="G277" s="39"/>
      <c r="H277" s="39"/>
      <c r="I277" s="137"/>
      <c r="J277" s="39"/>
      <c r="K277" s="39"/>
      <c r="L277" s="43"/>
      <c r="M277" s="244"/>
      <c r="N277" s="245"/>
      <c r="O277" s="90"/>
      <c r="P277" s="90"/>
      <c r="Q277" s="90"/>
      <c r="R277" s="90"/>
      <c r="S277" s="90"/>
      <c r="T277" s="91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122</v>
      </c>
      <c r="AU277" s="16" t="s">
        <v>81</v>
      </c>
    </row>
    <row r="278" s="2" customFormat="1" ht="16.5" customHeight="1">
      <c r="A278" s="37"/>
      <c r="B278" s="38"/>
      <c r="C278" s="228" t="s">
        <v>447</v>
      </c>
      <c r="D278" s="228" t="s">
        <v>116</v>
      </c>
      <c r="E278" s="229" t="s">
        <v>448</v>
      </c>
      <c r="F278" s="230" t="s">
        <v>449</v>
      </c>
      <c r="G278" s="231" t="s">
        <v>140</v>
      </c>
      <c r="H278" s="232">
        <v>1</v>
      </c>
      <c r="I278" s="233"/>
      <c r="J278" s="234">
        <f>ROUND(I278*H278,2)</f>
        <v>0</v>
      </c>
      <c r="K278" s="235"/>
      <c r="L278" s="43"/>
      <c r="M278" s="236" t="s">
        <v>1</v>
      </c>
      <c r="N278" s="237" t="s">
        <v>39</v>
      </c>
      <c r="O278" s="90"/>
      <c r="P278" s="238">
        <f>O278*H278</f>
        <v>0</v>
      </c>
      <c r="Q278" s="238">
        <v>0</v>
      </c>
      <c r="R278" s="238">
        <f>Q278*H278</f>
        <v>0</v>
      </c>
      <c r="S278" s="238">
        <v>0</v>
      </c>
      <c r="T278" s="239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40" t="s">
        <v>120</v>
      </c>
      <c r="AT278" s="240" t="s">
        <v>116</v>
      </c>
      <c r="AU278" s="240" t="s">
        <v>81</v>
      </c>
      <c r="AY278" s="16" t="s">
        <v>112</v>
      </c>
      <c r="BE278" s="241">
        <f>IF(N278="základní",J278,0)</f>
        <v>0</v>
      </c>
      <c r="BF278" s="241">
        <f>IF(N278="snížená",J278,0)</f>
        <v>0</v>
      </c>
      <c r="BG278" s="241">
        <f>IF(N278="zákl. přenesená",J278,0)</f>
        <v>0</v>
      </c>
      <c r="BH278" s="241">
        <f>IF(N278="sníž. přenesená",J278,0)</f>
        <v>0</v>
      </c>
      <c r="BI278" s="241">
        <f>IF(N278="nulová",J278,0)</f>
        <v>0</v>
      </c>
      <c r="BJ278" s="16" t="s">
        <v>79</v>
      </c>
      <c r="BK278" s="241">
        <f>ROUND(I278*H278,2)</f>
        <v>0</v>
      </c>
      <c r="BL278" s="16" t="s">
        <v>120</v>
      </c>
      <c r="BM278" s="240" t="s">
        <v>450</v>
      </c>
    </row>
    <row r="279" s="2" customFormat="1">
      <c r="A279" s="37"/>
      <c r="B279" s="38"/>
      <c r="C279" s="39"/>
      <c r="D279" s="242" t="s">
        <v>122</v>
      </c>
      <c r="E279" s="39"/>
      <c r="F279" s="243" t="s">
        <v>449</v>
      </c>
      <c r="G279" s="39"/>
      <c r="H279" s="39"/>
      <c r="I279" s="137"/>
      <c r="J279" s="39"/>
      <c r="K279" s="39"/>
      <c r="L279" s="43"/>
      <c r="M279" s="244"/>
      <c r="N279" s="245"/>
      <c r="O279" s="90"/>
      <c r="P279" s="90"/>
      <c r="Q279" s="90"/>
      <c r="R279" s="90"/>
      <c r="S279" s="90"/>
      <c r="T279" s="91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6" t="s">
        <v>122</v>
      </c>
      <c r="AU279" s="16" t="s">
        <v>81</v>
      </c>
    </row>
    <row r="280" s="2" customFormat="1" ht="21.75" customHeight="1">
      <c r="A280" s="37"/>
      <c r="B280" s="38"/>
      <c r="C280" s="228" t="s">
        <v>451</v>
      </c>
      <c r="D280" s="228" t="s">
        <v>116</v>
      </c>
      <c r="E280" s="229" t="s">
        <v>452</v>
      </c>
      <c r="F280" s="230" t="s">
        <v>453</v>
      </c>
      <c r="G280" s="231" t="s">
        <v>173</v>
      </c>
      <c r="H280" s="232">
        <v>1</v>
      </c>
      <c r="I280" s="233"/>
      <c r="J280" s="234">
        <f>ROUND(I280*H280,2)</f>
        <v>0</v>
      </c>
      <c r="K280" s="235"/>
      <c r="L280" s="43"/>
      <c r="M280" s="236" t="s">
        <v>1</v>
      </c>
      <c r="N280" s="237" t="s">
        <v>39</v>
      </c>
      <c r="O280" s="90"/>
      <c r="P280" s="238">
        <f>O280*H280</f>
        <v>0</v>
      </c>
      <c r="Q280" s="238">
        <v>0</v>
      </c>
      <c r="R280" s="238">
        <f>Q280*H280</f>
        <v>0</v>
      </c>
      <c r="S280" s="238">
        <v>0</v>
      </c>
      <c r="T280" s="239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40" t="s">
        <v>120</v>
      </c>
      <c r="AT280" s="240" t="s">
        <v>116</v>
      </c>
      <c r="AU280" s="240" t="s">
        <v>81</v>
      </c>
      <c r="AY280" s="16" t="s">
        <v>112</v>
      </c>
      <c r="BE280" s="241">
        <f>IF(N280="základní",J280,0)</f>
        <v>0</v>
      </c>
      <c r="BF280" s="241">
        <f>IF(N280="snížená",J280,0)</f>
        <v>0</v>
      </c>
      <c r="BG280" s="241">
        <f>IF(N280="zákl. přenesená",J280,0)</f>
        <v>0</v>
      </c>
      <c r="BH280" s="241">
        <f>IF(N280="sníž. přenesená",J280,0)</f>
        <v>0</v>
      </c>
      <c r="BI280" s="241">
        <f>IF(N280="nulová",J280,0)</f>
        <v>0</v>
      </c>
      <c r="BJ280" s="16" t="s">
        <v>79</v>
      </c>
      <c r="BK280" s="241">
        <f>ROUND(I280*H280,2)</f>
        <v>0</v>
      </c>
      <c r="BL280" s="16" t="s">
        <v>120</v>
      </c>
      <c r="BM280" s="240" t="s">
        <v>454</v>
      </c>
    </row>
    <row r="281" s="2" customFormat="1">
      <c r="A281" s="37"/>
      <c r="B281" s="38"/>
      <c r="C281" s="39"/>
      <c r="D281" s="242" t="s">
        <v>122</v>
      </c>
      <c r="E281" s="39"/>
      <c r="F281" s="243" t="s">
        <v>453</v>
      </c>
      <c r="G281" s="39"/>
      <c r="H281" s="39"/>
      <c r="I281" s="137"/>
      <c r="J281" s="39"/>
      <c r="K281" s="39"/>
      <c r="L281" s="43"/>
      <c r="M281" s="244"/>
      <c r="N281" s="245"/>
      <c r="O281" s="90"/>
      <c r="P281" s="90"/>
      <c r="Q281" s="90"/>
      <c r="R281" s="90"/>
      <c r="S281" s="90"/>
      <c r="T281" s="91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16" t="s">
        <v>122</v>
      </c>
      <c r="AU281" s="16" t="s">
        <v>81</v>
      </c>
    </row>
    <row r="282" s="12" customFormat="1" ht="22.8" customHeight="1">
      <c r="A282" s="12"/>
      <c r="B282" s="212"/>
      <c r="C282" s="213"/>
      <c r="D282" s="214" t="s">
        <v>73</v>
      </c>
      <c r="E282" s="226" t="s">
        <v>455</v>
      </c>
      <c r="F282" s="226" t="s">
        <v>456</v>
      </c>
      <c r="G282" s="213"/>
      <c r="H282" s="213"/>
      <c r="I282" s="216"/>
      <c r="J282" s="227">
        <f>BK282</f>
        <v>0</v>
      </c>
      <c r="K282" s="213"/>
      <c r="L282" s="218"/>
      <c r="M282" s="219"/>
      <c r="N282" s="220"/>
      <c r="O282" s="220"/>
      <c r="P282" s="221">
        <f>SUM(P283:P286)</f>
        <v>0</v>
      </c>
      <c r="Q282" s="220"/>
      <c r="R282" s="221">
        <f>SUM(R283:R286)</f>
        <v>0.0070000000000000001</v>
      </c>
      <c r="S282" s="220"/>
      <c r="T282" s="222">
        <f>SUM(T283:T286)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23" t="s">
        <v>81</v>
      </c>
      <c r="AT282" s="224" t="s">
        <v>73</v>
      </c>
      <c r="AU282" s="224" t="s">
        <v>79</v>
      </c>
      <c r="AY282" s="223" t="s">
        <v>112</v>
      </c>
      <c r="BK282" s="225">
        <f>SUM(BK283:BK286)</f>
        <v>0</v>
      </c>
    </row>
    <row r="283" s="2" customFormat="1" ht="21.75" customHeight="1">
      <c r="A283" s="37"/>
      <c r="B283" s="38"/>
      <c r="C283" s="228" t="s">
        <v>457</v>
      </c>
      <c r="D283" s="228" t="s">
        <v>116</v>
      </c>
      <c r="E283" s="229" t="s">
        <v>458</v>
      </c>
      <c r="F283" s="230" t="s">
        <v>459</v>
      </c>
      <c r="G283" s="231" t="s">
        <v>119</v>
      </c>
      <c r="H283" s="232">
        <v>28</v>
      </c>
      <c r="I283" s="233"/>
      <c r="J283" s="234">
        <f>ROUND(I283*H283,2)</f>
        <v>0</v>
      </c>
      <c r="K283" s="235"/>
      <c r="L283" s="43"/>
      <c r="M283" s="236" t="s">
        <v>1</v>
      </c>
      <c r="N283" s="237" t="s">
        <v>39</v>
      </c>
      <c r="O283" s="90"/>
      <c r="P283" s="238">
        <f>O283*H283</f>
        <v>0</v>
      </c>
      <c r="Q283" s="238">
        <v>0.00011</v>
      </c>
      <c r="R283" s="238">
        <f>Q283*H283</f>
        <v>0.0030800000000000003</v>
      </c>
      <c r="S283" s="238">
        <v>0</v>
      </c>
      <c r="T283" s="239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40" t="s">
        <v>120</v>
      </c>
      <c r="AT283" s="240" t="s">
        <v>116</v>
      </c>
      <c r="AU283" s="240" t="s">
        <v>81</v>
      </c>
      <c r="AY283" s="16" t="s">
        <v>112</v>
      </c>
      <c r="BE283" s="241">
        <f>IF(N283="základní",J283,0)</f>
        <v>0</v>
      </c>
      <c r="BF283" s="241">
        <f>IF(N283="snížená",J283,0)</f>
        <v>0</v>
      </c>
      <c r="BG283" s="241">
        <f>IF(N283="zákl. přenesená",J283,0)</f>
        <v>0</v>
      </c>
      <c r="BH283" s="241">
        <f>IF(N283="sníž. přenesená",J283,0)</f>
        <v>0</v>
      </c>
      <c r="BI283" s="241">
        <f>IF(N283="nulová",J283,0)</f>
        <v>0</v>
      </c>
      <c r="BJ283" s="16" t="s">
        <v>79</v>
      </c>
      <c r="BK283" s="241">
        <f>ROUND(I283*H283,2)</f>
        <v>0</v>
      </c>
      <c r="BL283" s="16" t="s">
        <v>120</v>
      </c>
      <c r="BM283" s="240" t="s">
        <v>460</v>
      </c>
    </row>
    <row r="284" s="2" customFormat="1">
      <c r="A284" s="37"/>
      <c r="B284" s="38"/>
      <c r="C284" s="39"/>
      <c r="D284" s="242" t="s">
        <v>122</v>
      </c>
      <c r="E284" s="39"/>
      <c r="F284" s="243" t="s">
        <v>461</v>
      </c>
      <c r="G284" s="39"/>
      <c r="H284" s="39"/>
      <c r="I284" s="137"/>
      <c r="J284" s="39"/>
      <c r="K284" s="39"/>
      <c r="L284" s="43"/>
      <c r="M284" s="244"/>
      <c r="N284" s="245"/>
      <c r="O284" s="90"/>
      <c r="P284" s="90"/>
      <c r="Q284" s="90"/>
      <c r="R284" s="90"/>
      <c r="S284" s="90"/>
      <c r="T284" s="91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T284" s="16" t="s">
        <v>122</v>
      </c>
      <c r="AU284" s="16" t="s">
        <v>81</v>
      </c>
    </row>
    <row r="285" s="2" customFormat="1" ht="16.5" customHeight="1">
      <c r="A285" s="37"/>
      <c r="B285" s="38"/>
      <c r="C285" s="228" t="s">
        <v>462</v>
      </c>
      <c r="D285" s="228" t="s">
        <v>116</v>
      </c>
      <c r="E285" s="229" t="s">
        <v>463</v>
      </c>
      <c r="F285" s="230" t="s">
        <v>464</v>
      </c>
      <c r="G285" s="231" t="s">
        <v>119</v>
      </c>
      <c r="H285" s="232">
        <v>28</v>
      </c>
      <c r="I285" s="233"/>
      <c r="J285" s="234">
        <f>ROUND(I285*H285,2)</f>
        <v>0</v>
      </c>
      <c r="K285" s="235"/>
      <c r="L285" s="43"/>
      <c r="M285" s="236" t="s">
        <v>1</v>
      </c>
      <c r="N285" s="237" t="s">
        <v>39</v>
      </c>
      <c r="O285" s="90"/>
      <c r="P285" s="238">
        <f>O285*H285</f>
        <v>0</v>
      </c>
      <c r="Q285" s="238">
        <v>0.00013999999999999999</v>
      </c>
      <c r="R285" s="238">
        <f>Q285*H285</f>
        <v>0.0039199999999999999</v>
      </c>
      <c r="S285" s="238">
        <v>0</v>
      </c>
      <c r="T285" s="239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40" t="s">
        <v>120</v>
      </c>
      <c r="AT285" s="240" t="s">
        <v>116</v>
      </c>
      <c r="AU285" s="240" t="s">
        <v>81</v>
      </c>
      <c r="AY285" s="16" t="s">
        <v>112</v>
      </c>
      <c r="BE285" s="241">
        <f>IF(N285="základní",J285,0)</f>
        <v>0</v>
      </c>
      <c r="BF285" s="241">
        <f>IF(N285="snížená",J285,0)</f>
        <v>0</v>
      </c>
      <c r="BG285" s="241">
        <f>IF(N285="zákl. přenesená",J285,0)</f>
        <v>0</v>
      </c>
      <c r="BH285" s="241">
        <f>IF(N285="sníž. přenesená",J285,0)</f>
        <v>0</v>
      </c>
      <c r="BI285" s="241">
        <f>IF(N285="nulová",J285,0)</f>
        <v>0</v>
      </c>
      <c r="BJ285" s="16" t="s">
        <v>79</v>
      </c>
      <c r="BK285" s="241">
        <f>ROUND(I285*H285,2)</f>
        <v>0</v>
      </c>
      <c r="BL285" s="16" t="s">
        <v>120</v>
      </c>
      <c r="BM285" s="240" t="s">
        <v>465</v>
      </c>
    </row>
    <row r="286" s="2" customFormat="1">
      <c r="A286" s="37"/>
      <c r="B286" s="38"/>
      <c r="C286" s="39"/>
      <c r="D286" s="242" t="s">
        <v>122</v>
      </c>
      <c r="E286" s="39"/>
      <c r="F286" s="243" t="s">
        <v>466</v>
      </c>
      <c r="G286" s="39"/>
      <c r="H286" s="39"/>
      <c r="I286" s="137"/>
      <c r="J286" s="39"/>
      <c r="K286" s="39"/>
      <c r="L286" s="43"/>
      <c r="M286" s="278"/>
      <c r="N286" s="279"/>
      <c r="O286" s="280"/>
      <c r="P286" s="280"/>
      <c r="Q286" s="280"/>
      <c r="R286" s="280"/>
      <c r="S286" s="280"/>
      <c r="T286" s="281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16" t="s">
        <v>122</v>
      </c>
      <c r="AU286" s="16" t="s">
        <v>81</v>
      </c>
    </row>
    <row r="287" s="2" customFormat="1" ht="6.96" customHeight="1">
      <c r="A287" s="37"/>
      <c r="B287" s="65"/>
      <c r="C287" s="66"/>
      <c r="D287" s="66"/>
      <c r="E287" s="66"/>
      <c r="F287" s="66"/>
      <c r="G287" s="66"/>
      <c r="H287" s="66"/>
      <c r="I287" s="176"/>
      <c r="J287" s="66"/>
      <c r="K287" s="66"/>
      <c r="L287" s="43"/>
      <c r="M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</row>
  </sheetData>
  <sheetProtection sheet="1" autoFilter="0" formatColumns="0" formatRows="0" objects="1" scenarios="1" spinCount="100000" saltValue="1ftoKay5+wJexjA91XtfJIi5/J6lfAehffveF5bjnGINmOrqSqqMqQGAFLPf+UYF/g7chgLW8ui41FPefcyzkw==" hashValue="1/aBM/ny7SwgzUrFfYDUNCxSWhNp/1JoeX+bQb89rPDbLlvpxoh01MLWTFHdCcpbAnaMj7bUC2+W8KBO4vIzzg==" algorithmName="SHA-512" password="CC35"/>
  <autoFilter ref="C120:K286"/>
  <mergeCells count="6">
    <mergeCell ref="E7:H7"/>
    <mergeCell ref="E16:H16"/>
    <mergeCell ref="E25:H25"/>
    <mergeCell ref="E85:H85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JINDRICH_H\JINDRICH</dc:creator>
  <cp:lastModifiedBy>JINDRICH_H\JINDRICH</cp:lastModifiedBy>
  <dcterms:created xsi:type="dcterms:W3CDTF">2020-06-21T20:14:53Z</dcterms:created>
  <dcterms:modified xsi:type="dcterms:W3CDTF">2020-06-21T20:14:56Z</dcterms:modified>
</cp:coreProperties>
</file>